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lmélet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lista" sheetId="10" state="hidden" r:id="rId10"/>
    <sheet name="szamolas" sheetId="11" state="hidden" r:id="rId11"/>
    <sheet name="Eredmény" sheetId="12" r:id="rId12"/>
  </sheets>
  <calcPr calcId="152511"/>
</workbook>
</file>

<file path=xl/calcChain.xml><?xml version="1.0" encoding="utf-8"?>
<calcChain xmlns="http://schemas.openxmlformats.org/spreadsheetml/2006/main">
  <c r="E16" i="12" l="1"/>
  <c r="D3" i="12"/>
  <c r="H38" i="11"/>
  <c r="N38" i="11" s="1"/>
  <c r="N40" i="11" s="1"/>
  <c r="H37" i="11"/>
  <c r="N37" i="11" s="1"/>
  <c r="I38" i="11"/>
  <c r="O38" i="11" s="1"/>
  <c r="I37" i="11"/>
  <c r="O37" i="11" s="1"/>
  <c r="K7" i="9" s="1"/>
  <c r="O40" i="11" l="1"/>
  <c r="L7" i="9"/>
  <c r="J38" i="11"/>
  <c r="P38" i="11" s="1"/>
  <c r="L6" i="9"/>
  <c r="J37" i="11"/>
  <c r="P37" i="11" s="1"/>
  <c r="K8" i="9" s="1"/>
  <c r="K6" i="9"/>
  <c r="B42" i="11"/>
  <c r="B45" i="11" s="1"/>
  <c r="D42" i="11"/>
  <c r="D45" i="11" s="1"/>
  <c r="C42" i="11"/>
  <c r="C45" i="11" s="1"/>
  <c r="P40" i="11" l="1"/>
  <c r="P43" i="11" s="1"/>
  <c r="F14" i="12" s="1"/>
  <c r="L8" i="9"/>
  <c r="C46" i="11"/>
  <c r="O6" i="8"/>
  <c r="P6" i="8"/>
  <c r="D46" i="11"/>
  <c r="N6" i="8"/>
  <c r="D29" i="11"/>
  <c r="D32" i="11" s="1"/>
  <c r="C29" i="11"/>
  <c r="C32" i="11" s="1"/>
  <c r="B29" i="11"/>
  <c r="B32" i="11" s="1"/>
  <c r="H26" i="11"/>
  <c r="J26" i="11" s="1"/>
  <c r="H25" i="11"/>
  <c r="J25" i="11" s="1"/>
  <c r="L7" i="6" s="1"/>
  <c r="H23" i="11"/>
  <c r="J23" i="11" s="1"/>
  <c r="H22" i="11"/>
  <c r="J22" i="11" s="1"/>
  <c r="D48" i="11" l="1"/>
  <c r="F13" i="12" s="1"/>
  <c r="S6" i="7"/>
  <c r="D33" i="11"/>
  <c r="C33" i="11"/>
  <c r="R6" i="7"/>
  <c r="D36" i="11"/>
  <c r="F12" i="12" s="1"/>
  <c r="Q6" i="7"/>
  <c r="L6" i="6"/>
  <c r="K23" i="11"/>
  <c r="M6" i="6"/>
  <c r="M7" i="6"/>
  <c r="K26" i="11"/>
  <c r="N28" i="11"/>
  <c r="S28" i="11" s="1"/>
  <c r="N27" i="11"/>
  <c r="S27" i="11" s="1"/>
  <c r="O9" i="5" s="1"/>
  <c r="O25" i="11"/>
  <c r="T25" i="11" s="1"/>
  <c r="P8" i="5" s="1"/>
  <c r="O24" i="11"/>
  <c r="T24" i="11" s="1"/>
  <c r="O8" i="5" s="1"/>
  <c r="N25" i="11"/>
  <c r="S25" i="11" s="1"/>
  <c r="N24" i="11"/>
  <c r="S24" i="11" s="1"/>
  <c r="O7" i="5" s="1"/>
  <c r="N22" i="11"/>
  <c r="S22" i="11" s="1"/>
  <c r="O6" i="5" s="1"/>
  <c r="N13" i="11"/>
  <c r="V13" i="11" s="1"/>
  <c r="M6" i="4" s="1"/>
  <c r="O14" i="11"/>
  <c r="W14" i="11" s="1"/>
  <c r="N7" i="4" s="1"/>
  <c r="O13" i="11"/>
  <c r="W13" i="11" s="1"/>
  <c r="M7" i="4" s="1"/>
  <c r="M14" i="11"/>
  <c r="U14" i="11" s="1"/>
  <c r="N5" i="4" s="1"/>
  <c r="M13" i="11"/>
  <c r="U13" i="11" s="1"/>
  <c r="N14" i="11"/>
  <c r="V14" i="11" s="1"/>
  <c r="N6" i="4" s="1"/>
  <c r="K29" i="11" l="1"/>
  <c r="F11" i="12" s="1"/>
  <c r="P7" i="5"/>
  <c r="V25" i="11"/>
  <c r="P9" i="5"/>
  <c r="V28" i="11"/>
  <c r="W25" i="11"/>
  <c r="W17" i="11"/>
  <c r="F9" i="12" s="1"/>
  <c r="M5" i="4"/>
  <c r="U4" i="11"/>
  <c r="S7" i="3" s="1"/>
  <c r="R6" i="11"/>
  <c r="N6" i="11"/>
  <c r="U6" i="11" s="1"/>
  <c r="O6" i="11"/>
  <c r="V6" i="11" s="1"/>
  <c r="M6" i="11"/>
  <c r="T6" i="11" s="1"/>
  <c r="N4" i="11"/>
  <c r="M4" i="11"/>
  <c r="T4" i="11" s="1"/>
  <c r="T7" i="11" l="1"/>
  <c r="Q11" i="3"/>
  <c r="U7" i="11"/>
  <c r="R11" i="3"/>
  <c r="W6" i="11"/>
  <c r="S11" i="3"/>
  <c r="R7" i="3"/>
  <c r="W4" i="11"/>
  <c r="V31" i="11"/>
  <c r="F10" i="12" s="1"/>
  <c r="J9" i="11"/>
  <c r="M7" i="2" s="1"/>
  <c r="J14" i="11"/>
  <c r="O8" i="2" s="1"/>
  <c r="I14" i="11"/>
  <c r="I13" i="11"/>
  <c r="J13" i="11" s="1"/>
  <c r="N8" i="2" s="1"/>
  <c r="I12" i="11"/>
  <c r="J12" i="11" s="1"/>
  <c r="M8" i="2" s="1"/>
  <c r="I10" i="11"/>
  <c r="J10" i="11" s="1"/>
  <c r="N7" i="2" s="1"/>
  <c r="I9" i="11"/>
  <c r="I7" i="11"/>
  <c r="J7" i="11" s="1"/>
  <c r="N6" i="2" s="1"/>
  <c r="I6" i="11"/>
  <c r="J6" i="11" s="1"/>
  <c r="M6" i="2" s="1"/>
  <c r="I4" i="11"/>
  <c r="J4" i="11" s="1"/>
  <c r="W9" i="11" l="1"/>
  <c r="F8" i="12" s="1"/>
  <c r="M5" i="2"/>
  <c r="J17" i="11"/>
  <c r="F7" i="12" s="1"/>
  <c r="D5" i="11"/>
  <c r="E5" i="11" s="1"/>
  <c r="F6" i="1" s="1"/>
  <c r="D6" i="11"/>
  <c r="E6" i="11" s="1"/>
  <c r="F7" i="1" s="1"/>
  <c r="D7" i="11"/>
  <c r="E7" i="11" s="1"/>
  <c r="F8" i="1" s="1"/>
  <c r="D8" i="11"/>
  <c r="E8" i="11" s="1"/>
  <c r="F9" i="1" s="1"/>
  <c r="D9" i="11"/>
  <c r="E9" i="11" s="1"/>
  <c r="F10" i="1" s="1"/>
  <c r="D10" i="11"/>
  <c r="E10" i="11" s="1"/>
  <c r="D11" i="11"/>
  <c r="E11" i="11" s="1"/>
  <c r="F12" i="1" s="1"/>
  <c r="D12" i="11"/>
  <c r="E12" i="11" s="1"/>
  <c r="F13" i="1" s="1"/>
  <c r="D13" i="11"/>
  <c r="E13" i="11" s="1"/>
  <c r="F14" i="1" s="1"/>
  <c r="D14" i="11"/>
  <c r="E14" i="11" s="1"/>
  <c r="F15" i="1" s="1"/>
  <c r="D15" i="11"/>
  <c r="E15" i="11" s="1"/>
  <c r="F16" i="1" s="1"/>
  <c r="D16" i="11"/>
  <c r="E16" i="11" s="1"/>
  <c r="F17" i="1" s="1"/>
  <c r="D17" i="11"/>
  <c r="E17" i="11" s="1"/>
  <c r="F18" i="1" s="1"/>
  <c r="D18" i="11"/>
  <c r="E18" i="11" s="1"/>
  <c r="F19" i="1" s="1"/>
  <c r="D19" i="11"/>
  <c r="E19" i="11" s="1"/>
  <c r="F20" i="1" s="1"/>
  <c r="D4" i="11"/>
  <c r="E4" i="11" s="1"/>
  <c r="F5" i="1" s="1"/>
  <c r="E22" i="11" l="1"/>
  <c r="F6" i="12" s="1"/>
  <c r="F16" i="12" s="1"/>
  <c r="F18" i="12" s="1"/>
  <c r="F11" i="1"/>
</calcChain>
</file>

<file path=xl/sharedStrings.xml><?xml version="1.0" encoding="utf-8"?>
<sst xmlns="http://schemas.openxmlformats.org/spreadsheetml/2006/main" count="309" uniqueCount="199">
  <si>
    <t>Válaszd ki a legördülő menűből a helyes válaszokat!</t>
  </si>
  <si>
    <t>Az excel munkafüzetek kiterjesztése az</t>
  </si>
  <si>
    <t>*.xlsx</t>
  </si>
  <si>
    <t xml:space="preserve">Az excel program munkaterületén a kis téglalapokat hívjuk </t>
  </si>
  <si>
    <t xml:space="preserve">Új munkalapoket úgy szúrhatunk be, hogy allul megnyomjuk a </t>
  </si>
  <si>
    <t>sor - és oszlopazonasítóját.</t>
  </si>
  <si>
    <t>A cellákat úgy azonosítjuk, hogy megadjuk a</t>
  </si>
  <si>
    <t>Egy munkalapon az utlsó oszlopazonosító az</t>
  </si>
  <si>
    <t>Egy munkalapon az utlsó sorazonosító az</t>
  </si>
  <si>
    <t>XFD</t>
  </si>
  <si>
    <t>Ha megadjuk egy számtani sorozat első két elemét, akkor kijelőlésük után a</t>
  </si>
  <si>
    <t>jobb alsó sarokban lévő kis zöld négyzettel lehúzhatjuk, és kitölti autómatikusan.</t>
  </si>
  <si>
    <t xml:space="preserve">Ha az előzőtől eltérően nem sorozattal, hanem azonos tartalommal akarom kitölteni, akkor a </t>
  </si>
  <si>
    <t>CTRL gombot kell folyamatosan nyomni, és úgy lehúzni.</t>
  </si>
  <si>
    <t>celláknak.</t>
  </si>
  <si>
    <t>"+" gombot.</t>
  </si>
  <si>
    <t>vágólapra helyezés után transzponálva kell beszúrni.</t>
  </si>
  <si>
    <t xml:space="preserve">A relatív hivatkozásnál, olyan képletet készítek, ahol </t>
  </si>
  <si>
    <t>a másolt képlet cellehivatkozásai követik a sorok változását.</t>
  </si>
  <si>
    <t xml:space="preserve">Abszolút hivatkozásnál, </t>
  </si>
  <si>
    <t>Vegyes hivatkozásnál figyelnem kell arra, hogy</t>
  </si>
  <si>
    <t>a képletben a sort vagy az oszlopot rögzítem "$" jellel.</t>
  </si>
  <si>
    <t>Egy matematikai képletben ha hatványozni szeretnék, akkor a</t>
  </si>
  <si>
    <t>"^" karaktert használom.</t>
  </si>
  <si>
    <t>Dátum cellaformátum beállításánál az Excel program</t>
  </si>
  <si>
    <t>1900. január 01.-től számolja a napokat egyesével!</t>
  </si>
  <si>
    <t xml:space="preserve">Cellaformátum beállításánál, ha egy szám tizedes helyeinek számát akarom növeli, akkor </t>
  </si>
  <si>
    <t>A "Kezdőlap", "Szám" csoportjában választom ki a megfelelő gombot.</t>
  </si>
  <si>
    <t>Egyéni cellaformátumokat akkor használunk, amikor</t>
  </si>
  <si>
    <t>amikor a meglévő formátumtól eltérő, pl.: liter, km, cm,.. Stb formátumot kell beáltani.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</si>
  <si>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</si>
  <si>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</si>
  <si>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</si>
  <si>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</si>
  <si>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</si>
  <si>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</si>
  <si>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</si>
  <si>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</si>
  <si>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</si>
  <si>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</si>
  <si>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</si>
  <si>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</si>
  <si>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</si>
  <si>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</si>
  <si>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</si>
  <si>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</si>
  <si>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van legalább egy cella a képleben ahol rogzítem a cella tartalmaát F4-es billenytűvel.</t>
  </si>
  <si>
    <t>Sorszám</t>
  </si>
  <si>
    <t>Név</t>
  </si>
  <si>
    <t>1. feladat</t>
  </si>
  <si>
    <t>2. feladat</t>
  </si>
  <si>
    <t>3. feladat</t>
  </si>
  <si>
    <t>4. feladat</t>
  </si>
  <si>
    <t>Old meg a megfelelő képlettel a következő feladatokat! Figyelj arra, hogy milyen hivatkozásokat alakalmazol! A fehét mintázatú cellákban kell dolgoznod!</t>
  </si>
  <si>
    <t>Töltsd ki  a "Sorszám" oszlopot a tanult módon "lehúzással"!</t>
  </si>
  <si>
    <t>Alter László</t>
  </si>
  <si>
    <t>Forgács Zsuzsanna</t>
  </si>
  <si>
    <t>Gerlecz Krisztián</t>
  </si>
  <si>
    <t>Hernádi László</t>
  </si>
  <si>
    <t>Herwerth Bernadett</t>
  </si>
  <si>
    <t>Herwerth Ottó</t>
  </si>
  <si>
    <t>Jászóy Zsolt</t>
  </si>
  <si>
    <t>Kiss Péter</t>
  </si>
  <si>
    <t>Összpontszám</t>
  </si>
  <si>
    <t>Számold ki az"Összponszám oszlopba, hogy mennyi pontot értek el a dolgozatban összesen!</t>
  </si>
  <si>
    <t>Átlag</t>
  </si>
  <si>
    <t>Számold ki képettel, hogy a négy feladatban milyen átlagpontokat ért el a tanuló!</t>
  </si>
  <si>
    <t>A feladatban egy tanulócsoport dolgozatának pontjait látod feladatonként!</t>
  </si>
  <si>
    <t>Százalék</t>
  </si>
  <si>
    <t>Ha a dolgozat összesen 80 pontos, akkor hány százalésak lettek az egyes tanulók dolgozatai?</t>
  </si>
  <si>
    <t>Dobsa Ottó</t>
  </si>
  <si>
    <t>A feladatban egy derékszögű háromszög oldalaival és szögeivel kapcsolatos feladatot kell megoldanod!</t>
  </si>
  <si>
    <t>a = 5</t>
  </si>
  <si>
    <t>b = 2</t>
  </si>
  <si>
    <t>c = ?</t>
  </si>
  <si>
    <t>a</t>
  </si>
  <si>
    <t>b</t>
  </si>
  <si>
    <t>c</t>
  </si>
  <si>
    <t>A</t>
  </si>
  <si>
    <r>
      <t xml:space="preserve">Ha egy derékszögű háromszög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</rPr>
      <t xml:space="preserve"> szöge 60°, akkor a </t>
    </r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</rPr>
      <t xml:space="preserve"> szöge mekkora? A </t>
    </r>
    <r>
      <rPr>
        <sz val="11"/>
        <color theme="1"/>
        <rFont val="Symbol"/>
        <family val="1"/>
        <charset val="2"/>
      </rPr>
      <t>c</t>
    </r>
    <r>
      <rPr>
        <sz val="11"/>
        <color theme="1"/>
        <rFont val="Calibri"/>
        <family val="2"/>
      </rPr>
      <t xml:space="preserve"> csak írd be fejből, de a </t>
    </r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</rPr>
      <t>-t az képlettel számold! A feladatot az "A" nevű táblázatban old meg!</t>
    </r>
  </si>
  <si>
    <t>B</t>
  </si>
  <si>
    <r>
      <t>Ha meg van adva az "a" és a "b" oldal, akkor mekkora a "c" oldal? A feladatot Pitagorasz tétellel old meg, a "B" táblázatba!  a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+b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=c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</si>
  <si>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Élelmiszerfajta</t>
  </si>
  <si>
    <t>Energia</t>
  </si>
  <si>
    <t>kj/kcal</t>
  </si>
  <si>
    <t>Fehérje</t>
  </si>
  <si>
    <t>Zsír</t>
  </si>
  <si>
    <t>Búzamag, búzaliszt, teljes</t>
  </si>
  <si>
    <t>1390 / 331</t>
  </si>
  <si>
    <t>Búzacsíra</t>
  </si>
  <si>
    <t>2134 / 508</t>
  </si>
  <si>
    <t>Búzadara</t>
  </si>
  <si>
    <t>1423 / 340</t>
  </si>
  <si>
    <t>Búzakorpa</t>
  </si>
  <si>
    <t>2176 / 518</t>
  </si>
  <si>
    <t>Búzaliszt(főző)</t>
  </si>
  <si>
    <t>1443 / 345</t>
  </si>
  <si>
    <t>Köles, hántolt</t>
  </si>
  <si>
    <t>1520 / 362</t>
  </si>
  <si>
    <t>Kukoricaliszt, kukoricadara</t>
  </si>
  <si>
    <t>1452 / 347</t>
  </si>
  <si>
    <t>Kukoricapehely</t>
  </si>
  <si>
    <t>1512 / 360</t>
  </si>
  <si>
    <t>Rizs, hántolt</t>
  </si>
  <si>
    <t>Rizsliszt</t>
  </si>
  <si>
    <t>1370 / 325</t>
  </si>
  <si>
    <t>Zabpehely</t>
  </si>
  <si>
    <t>1579 / 376</t>
  </si>
  <si>
    <t>Zsemlemorzsa</t>
  </si>
  <si>
    <t>1431 / 342</t>
  </si>
  <si>
    <t>GABONAFÉLÉK</t>
  </si>
  <si>
    <t>Szénhidrát</t>
  </si>
  <si>
    <t>100 g /</t>
  </si>
  <si>
    <t>Egyéb</t>
  </si>
  <si>
    <t>Összesen tartalom</t>
  </si>
  <si>
    <t>Napi fehérje tartalom %</t>
  </si>
  <si>
    <t>Az első oszlopba számold ki, hogy összesen hány grammot tesz ki a Fehérje a zsír és a szénhidrát!</t>
  </si>
  <si>
    <t>AZ "Egyéb" oszlopba számold ki, hogy ha 100 grammnyi gabonaféléből meniy az egyéb összetevő!</t>
  </si>
  <si>
    <t>r</t>
  </si>
  <si>
    <t>K</t>
  </si>
  <si>
    <t>T</t>
  </si>
  <si>
    <t>Nettó</t>
  </si>
  <si>
    <t>Bruttó</t>
  </si>
  <si>
    <t>Áfa</t>
  </si>
  <si>
    <t>0.</t>
  </si>
  <si>
    <r>
      <t>Az "A" táblázanál szúrd be a "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</rPr>
      <t>" szimbólumot a jobb oldali fehér cellába!</t>
    </r>
  </si>
  <si>
    <t>Számold ki másolható képlettel  a kör kerületét a "K" oszlopba!</t>
  </si>
  <si>
    <t>Számold ki másolható képlettel  a kör területét a "T" oszlopba!</t>
  </si>
  <si>
    <t>Határozd meg másolható képlettel a bruttó értékeket a "B" táblázat oszlopába!</t>
  </si>
  <si>
    <t>P</t>
  </si>
  <si>
    <t>Elmélet</t>
  </si>
  <si>
    <t>Az "A" táblázatban az "r" és a "K" legyen "cm", a "T" legyen "cm2"! A "B" táblázatban a "Nettó" és a "Bruttó" legyen "Ft", egy tizedesjegyig, az "Áfa" legyen "%"!</t>
  </si>
  <si>
    <t>Heiter Lőrinc</t>
  </si>
  <si>
    <t>Fehér András</t>
  </si>
  <si>
    <t>Kosinszky Orsolya</t>
  </si>
  <si>
    <t>Bujdosó Ildikó</t>
  </si>
  <si>
    <t>Eng Miklós</t>
  </si>
  <si>
    <t>Puskás Balázs</t>
  </si>
  <si>
    <t>Zsíros Mihály</t>
  </si>
  <si>
    <t>Draskovits Ágnes</t>
  </si>
  <si>
    <t>Meggyes Béláné</t>
  </si>
  <si>
    <t>Sági Imréné</t>
  </si>
  <si>
    <t>Varga Domonkos</t>
  </si>
  <si>
    <t>Gyulai Katalin</t>
  </si>
  <si>
    <t>Wendler Attiláné</t>
  </si>
  <si>
    <t>Tóth Tímea</t>
  </si>
  <si>
    <t>Czeglédi Borbála</t>
  </si>
  <si>
    <t>Zsiga György</t>
  </si>
  <si>
    <t>Vincze Kinga</t>
  </si>
  <si>
    <t>Gábora Zsófia</t>
  </si>
  <si>
    <t>Pasek Gabriella</t>
  </si>
  <si>
    <t>17.</t>
  </si>
  <si>
    <t>18.</t>
  </si>
  <si>
    <t>19.</t>
  </si>
  <si>
    <t>Régi fizetés</t>
  </si>
  <si>
    <t>Új fizetés</t>
  </si>
  <si>
    <t>Fizetésemelés:</t>
  </si>
  <si>
    <t>Kafetéria összege</t>
  </si>
  <si>
    <t>Új fizetés kafetériával</t>
  </si>
  <si>
    <t>A fizetések összege legyen "Ft"-ban, az emelés legyen "%"-ban! A kafetéria is legyen "Ft"-ban!</t>
  </si>
  <si>
    <t>A dolgozok étkezési hozzájárulást is kapnak! Mindenki azonos összegben! Számold ki, hogy a kefetéria összegével növelve mennyit kapnak a dolgozók!</t>
  </si>
  <si>
    <t>A számított cellákban legyenek két tizedes pontossággal ábrázolva a számok!</t>
  </si>
  <si>
    <t>A feladatban az oszlopfejlécben és a sorfejlécben szereplő számokat össze kell szorozni! A feladatot egyetlen egy képlet beírásával kell megoldanod!</t>
  </si>
  <si>
    <t>1 km</t>
  </si>
  <si>
    <t>Készítsél a bal felső sarokban lévő cellába egyetlen egy képletet, melyet ha másolsz akkor is jó eredményeket kapsz! Számold ki, hogy mennibe kerülnek a jegyek, ha abban a távolságban, azzal a kedvezménnyel utazol amelyeket a fejlécekben találsz!</t>
  </si>
  <si>
    <t>Bazsó Béláné</t>
  </si>
  <si>
    <t>Engelhardt Ágnes</t>
  </si>
  <si>
    <t>Vincze Péterné</t>
  </si>
  <si>
    <t>Bozóky Barbara</t>
  </si>
  <si>
    <t>Moletz Csaba</t>
  </si>
  <si>
    <t>Bartos Éva</t>
  </si>
  <si>
    <t>A feladatban a gabonafélék fehérje, zsír, és szénhidrát tartalmának adatait látod. Ezekkel kapcsolatos számításokat kell végezned az utasítások alapján!</t>
  </si>
  <si>
    <t>Ez a feladat két részből áll. Az egyikben egy kör kerületét, területét kell kiszámolnod, a másikban pedig termékek bruttó árát!</t>
  </si>
  <si>
    <t xml:space="preserve">A feladatban egy vállalat dolgozoínak fizetési adatait látod. </t>
  </si>
  <si>
    <t>Ha a következő hónap elején a dolgozók fizetésemelést kapnak a jobboldali szálalék értékével, akkor mennyi lesz az új fizetésük? Számold ki!</t>
  </si>
  <si>
    <t>Ebben a feladatban egy egyszerű szorzótáblát kell készítened.</t>
  </si>
  <si>
    <t xml:space="preserve"> Az oszlopfejlécben a kedvezmények vannak, melyek legyenek százalékban! A sorfejlépcben a távolságok legyeneke "km"-ben! Az egy kilómetrehez tartozó szám legyen "Ft"!</t>
  </si>
  <si>
    <t>A feladatban egy autóbusz társaság kilóméterhez, és kedvezményhez kötött jegyárait kell meghatároznod!</t>
  </si>
  <si>
    <t>Matematika könyv</t>
  </si>
  <si>
    <t>Történelem könyv</t>
  </si>
  <si>
    <t>Angol könyv</t>
  </si>
  <si>
    <t>Informatika könyv</t>
  </si>
  <si>
    <t>Magyar könyv</t>
  </si>
  <si>
    <t>Iskolai kedvezmény</t>
  </si>
  <si>
    <t>Az utolsó feladatban esti gimnáziumban tanuló emberek tankönyvrendelését látod. Ki kell számolni, hogy ki mennyit fizet a könyvekért.</t>
  </si>
  <si>
    <t>Teljes ár (Fizet)</t>
  </si>
  <si>
    <t>Kedvezmény Forint</t>
  </si>
  <si>
    <t>Kedvezménnyel fizet</t>
  </si>
  <si>
    <t>Vannak olyan diákok, akiknek bizonyos könyvek már megvannak, ezért vannak üres cellák, és vannak különböző összegek a cellákban. Viszont matematikából és angolból kötelező megvenni mindenkinek a könyveket.</t>
  </si>
  <si>
    <t>Először számold ki a teljes árat személyenként, a könyvek árát kell összeadnod.</t>
  </si>
  <si>
    <t>Az iskola mindenkinek biztosít kedvezményt, úgyhogy másodszor számold ki, hogy mennyi kedvezmént kapnak a tanulók! Majd számold ki ezek alapján mennyit kell ténylegesen fizetniük! A teljes árból vond ki a kedvezmény mértékét!</t>
  </si>
  <si>
    <t>A táblázatban a könyvek ára legyen "Ft", tizedesjegyek nélkül! Az iskolai kedvezmény legyen "%", tizedesjegyek nélkül!</t>
  </si>
  <si>
    <t>Név:</t>
  </si>
  <si>
    <t>Elmélet:</t>
  </si>
  <si>
    <t>Pontok:</t>
  </si>
  <si>
    <t>Érdemjegy:</t>
  </si>
  <si>
    <t>Eredmény:</t>
  </si>
  <si>
    <t>Ha el szereteném forgatni egy táblázat tartalmát 90 fokkal (beszúrásnál), akkor</t>
  </si>
  <si>
    <t>A harmadik oszlopba számold ki, hogy ha 108 gramm egy felnőtt ember napi fehérjabeviteli előírása, akkor az adott gabonaféléből hány százalékot ad ki ennek az élélmiszerfajtának a bevitele!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</si>
</sst>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4"/>
      <color theme="1"/>
      <name val="Symbol"/>
      <family val="1"/>
      <charset val="2"/>
    </font>
    <font>
      <b/>
      <sz val="12"/>
      <color theme="1"/>
      <name val="Symbol"/>
      <family val="1"/>
      <charset val="2"/>
    </font>
    <font>
      <vertAlign val="superscript"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3" borderId="1" xfId="0" applyFont="1" applyFill="1" applyBorder="1"/>
    <xf numFmtId="0" fontId="0" fillId="2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0" fontId="5" fillId="2" borderId="0" xfId="0" applyFont="1" applyFill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/>
    <xf numFmtId="0" fontId="11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0" fillId="5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12" xfId="0" applyFill="1" applyBorder="1"/>
    <xf numFmtId="10" fontId="0" fillId="5" borderId="1" xfId="1" applyNumberFormat="1" applyFont="1" applyFill="1" applyBorder="1" applyAlignment="1">
      <alignment horizontal="center"/>
    </xf>
    <xf numFmtId="0" fontId="0" fillId="2" borderId="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4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 vertical="center"/>
    </xf>
    <xf numFmtId="0" fontId="7" fillId="2" borderId="0" xfId="0" applyFont="1" applyFill="1" applyAlignment="1">
      <alignment vertical="top"/>
    </xf>
    <xf numFmtId="0" fontId="8" fillId="5" borderId="1" xfId="0" applyFont="1" applyFill="1" applyBorder="1" applyAlignment="1">
      <alignment horizontal="center" vertical="center"/>
    </xf>
    <xf numFmtId="164" fontId="0" fillId="0" borderId="0" xfId="0" applyNumberFormat="1" applyBorder="1"/>
    <xf numFmtId="0" fontId="8" fillId="0" borderId="0" xfId="0" applyFont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4" xfId="0" applyFill="1" applyBorder="1"/>
    <xf numFmtId="0" fontId="0" fillId="4" borderId="14" xfId="0" applyFill="1" applyBorder="1"/>
    <xf numFmtId="0" fontId="1" fillId="2" borderId="0" xfId="0" applyFont="1" applyFill="1"/>
    <xf numFmtId="0" fontId="0" fillId="2" borderId="7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</cellXfs>
  <cellStyles count="2">
    <cellStyle name="Normál" xfId="0" builtinId="0"/>
    <cellStyle name="Százalék" xfId="1" builtinId="5"/>
  </cellStyles>
  <dxfs count="9"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428624</xdr:colOff>
      <xdr:row>10</xdr:row>
      <xdr:rowOff>47625</xdr:rowOff>
    </xdr:from>
    <xdr:to>
      <xdr:col>8</xdr:col>
      <xdr:colOff>171449</xdr:colOff>
      <xdr:row>24</xdr:row>
      <xdr:rowOff>57150</xdr:rowOff>
    </xdr:to>
    <xdr:sp macro="" textlink="">
      <xdr:nvSpPr>
        <xdr:cNvPr id="2" name="Derékszögű háromszög 1"/>
        <xdr:cNvSpPr/>
      </xdr:nvSpPr>
      <xdr:spPr>
        <a:xfrm>
          <a:off x="3476624" y="2714625"/>
          <a:ext cx="1571625" cy="2876550"/>
        </a:xfrm>
        <a:prstGeom prst="rtTriangl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7</xdr:col>
      <xdr:colOff>290515</xdr:colOff>
      <xdr:row>22</xdr:row>
      <xdr:rowOff>52387</xdr:rowOff>
    </xdr:from>
    <xdr:to>
      <xdr:col>8</xdr:col>
      <xdr:colOff>442915</xdr:colOff>
      <xdr:row>26</xdr:row>
      <xdr:rowOff>166687</xdr:rowOff>
    </xdr:to>
    <xdr:sp macro="" textlink="">
      <xdr:nvSpPr>
        <xdr:cNvPr id="5" name="Ív 4"/>
        <xdr:cNvSpPr/>
      </xdr:nvSpPr>
      <xdr:spPr>
        <a:xfrm rot="16200000">
          <a:off x="4457702" y="5229225"/>
          <a:ext cx="962025" cy="762000"/>
        </a:xfrm>
        <a:prstGeom prst="arc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5</xdr:col>
      <xdr:colOff>4762</xdr:colOff>
      <xdr:row>22</xdr:row>
      <xdr:rowOff>14288</xdr:rowOff>
    </xdr:from>
    <xdr:to>
      <xdr:col>6</xdr:col>
      <xdr:colOff>357187</xdr:colOff>
      <xdr:row>25</xdr:row>
      <xdr:rowOff>166688</xdr:rowOff>
    </xdr:to>
    <xdr:sp macro="" textlink="">
      <xdr:nvSpPr>
        <xdr:cNvPr id="6" name="Ív 5"/>
        <xdr:cNvSpPr/>
      </xdr:nvSpPr>
      <xdr:spPr>
        <a:xfrm rot="450220">
          <a:off x="3052762" y="5129213"/>
          <a:ext cx="962025" cy="762000"/>
        </a:xfrm>
        <a:prstGeom prst="arc">
          <a:avLst>
            <a:gd name="adj1" fmla="val 14059345"/>
            <a:gd name="adj2" fmla="val 117701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5</xdr:col>
      <xdr:colOff>233363</xdr:colOff>
      <xdr:row>9</xdr:row>
      <xdr:rowOff>52390</xdr:rowOff>
    </xdr:from>
    <xdr:to>
      <xdr:col>6</xdr:col>
      <xdr:colOff>385763</xdr:colOff>
      <xdr:row>14</xdr:row>
      <xdr:rowOff>61915</xdr:rowOff>
    </xdr:to>
    <xdr:sp macro="" textlink="">
      <xdr:nvSpPr>
        <xdr:cNvPr id="7" name="Ív 6"/>
        <xdr:cNvSpPr/>
      </xdr:nvSpPr>
      <xdr:spPr>
        <a:xfrm rot="8091345">
          <a:off x="3162300" y="2647953"/>
          <a:ext cx="1000125" cy="762000"/>
        </a:xfrm>
        <a:prstGeom prst="arc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19</xdr:row>
      <xdr:rowOff>66675</xdr:rowOff>
    </xdr:from>
    <xdr:to>
      <xdr:col>9</xdr:col>
      <xdr:colOff>28575</xdr:colOff>
      <xdr:row>29</xdr:row>
      <xdr:rowOff>85725</xdr:rowOff>
    </xdr:to>
    <xdr:sp macro="" textlink="">
      <xdr:nvSpPr>
        <xdr:cNvPr id="2" name="Ellipszis 1"/>
        <xdr:cNvSpPr/>
      </xdr:nvSpPr>
      <xdr:spPr>
        <a:xfrm>
          <a:off x="3590925" y="3629025"/>
          <a:ext cx="1924050" cy="19240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7</xdr:col>
      <xdr:colOff>323850</xdr:colOff>
      <xdr:row>23</xdr:row>
      <xdr:rowOff>0</xdr:rowOff>
    </xdr:from>
    <xdr:to>
      <xdr:col>9</xdr:col>
      <xdr:colOff>38100</xdr:colOff>
      <xdr:row>24</xdr:row>
      <xdr:rowOff>76200</xdr:rowOff>
    </xdr:to>
    <xdr:sp macro="" textlink="">
      <xdr:nvSpPr>
        <xdr:cNvPr id="3" name="Jobb oldali kapcsos zárójel 2"/>
        <xdr:cNvSpPr/>
      </xdr:nvSpPr>
      <xdr:spPr>
        <a:xfrm rot="16200000">
          <a:off x="4924425" y="3990975"/>
          <a:ext cx="266700" cy="933450"/>
        </a:xfrm>
        <a:prstGeom prst="rightBrac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RowColHeaders="0" tabSelected="1" zoomScaleNormal="100" workbookViewId="0">
      <selection activeCell="D3" sqref="D3"/>
    </sheetView>
  </sheetViews>
  <sheetFormatPr defaultRowHeight="15" x14ac:dyDescent="0.25"/>
  <cols>
    <col min="1" max="1" width="3.28515625" style="1" customWidth="1"/>
    <col min="2" max="2" width="5.28515625" style="1" customWidth="1"/>
    <col min="3" max="3" width="70.85546875" style="1" customWidth="1"/>
    <col min="4" max="4" width="59.85546875" style="1" customWidth="1"/>
    <col min="5" max="5" width="6.140625" style="1" customWidth="1"/>
    <col min="6" max="16384" width="9.140625" style="1"/>
  </cols>
  <sheetData>
    <row r="1" spans="1:6" x14ac:dyDescent="0.25">
      <c r="A1" s="2" t="s">
        <v>0</v>
      </c>
    </row>
    <row r="2" spans="1:6" x14ac:dyDescent="0.25">
      <c r="A2" s="2"/>
    </row>
    <row r="3" spans="1:6" x14ac:dyDescent="0.25">
      <c r="A3" s="2"/>
      <c r="C3" s="58" t="s">
        <v>192</v>
      </c>
      <c r="D3" s="9"/>
    </row>
    <row r="5" spans="1:6" x14ac:dyDescent="0.25">
      <c r="B5" s="6" t="s">
        <v>30</v>
      </c>
      <c r="C5" s="4" t="s">
        <v>1</v>
      </c>
      <c r="D5" s="5"/>
      <c r="F5" s="3">
        <f>szamolas!E4</f>
        <v>0</v>
      </c>
    </row>
    <row r="6" spans="1:6" x14ac:dyDescent="0.25">
      <c r="B6" s="6" t="s">
        <v>31</v>
      </c>
      <c r="C6" s="4" t="s">
        <v>3</v>
      </c>
      <c r="D6" s="5"/>
      <c r="F6" s="3">
        <f>szamolas!E5</f>
        <v>0</v>
      </c>
    </row>
    <row r="7" spans="1:6" x14ac:dyDescent="0.25">
      <c r="B7" s="6" t="s">
        <v>32</v>
      </c>
      <c r="C7" s="4" t="s">
        <v>4</v>
      </c>
      <c r="D7" s="5"/>
      <c r="F7" s="3">
        <f>szamolas!E6</f>
        <v>0</v>
      </c>
    </row>
    <row r="8" spans="1:6" x14ac:dyDescent="0.25">
      <c r="B8" s="6" t="s">
        <v>33</v>
      </c>
      <c r="C8" s="4" t="s">
        <v>6</v>
      </c>
      <c r="D8" s="5"/>
      <c r="F8" s="3">
        <f>szamolas!E7</f>
        <v>0</v>
      </c>
    </row>
    <row r="9" spans="1:6" x14ac:dyDescent="0.25">
      <c r="B9" s="6" t="s">
        <v>34</v>
      </c>
      <c r="C9" s="4" t="s">
        <v>7</v>
      </c>
      <c r="D9" s="5"/>
      <c r="F9" s="3">
        <f>szamolas!E8</f>
        <v>0</v>
      </c>
    </row>
    <row r="10" spans="1:6" x14ac:dyDescent="0.25">
      <c r="B10" s="6" t="s">
        <v>35</v>
      </c>
      <c r="C10" s="4" t="s">
        <v>8</v>
      </c>
      <c r="D10" s="5"/>
      <c r="F10" s="3">
        <f>szamolas!E9</f>
        <v>0</v>
      </c>
    </row>
    <row r="11" spans="1:6" x14ac:dyDescent="0.25">
      <c r="B11" s="6" t="s">
        <v>36</v>
      </c>
      <c r="C11" s="4" t="s">
        <v>10</v>
      </c>
      <c r="D11" s="5"/>
      <c r="F11" s="3">
        <f>szamolas!E10</f>
        <v>0</v>
      </c>
    </row>
    <row r="12" spans="1:6" ht="30" x14ac:dyDescent="0.25">
      <c r="B12" s="6" t="s">
        <v>37</v>
      </c>
      <c r="C12" s="4" t="s">
        <v>12</v>
      </c>
      <c r="D12" s="5"/>
      <c r="F12" s="3">
        <f>szamolas!E11</f>
        <v>0</v>
      </c>
    </row>
    <row r="13" spans="1:6" ht="30" x14ac:dyDescent="0.25">
      <c r="B13" s="6" t="s">
        <v>38</v>
      </c>
      <c r="C13" s="4" t="s">
        <v>197</v>
      </c>
      <c r="D13" s="5"/>
      <c r="F13" s="3">
        <f>szamolas!E12</f>
        <v>0</v>
      </c>
    </row>
    <row r="14" spans="1:6" x14ac:dyDescent="0.25">
      <c r="B14" s="6" t="s">
        <v>39</v>
      </c>
      <c r="C14" s="4" t="s">
        <v>17</v>
      </c>
      <c r="D14" s="5"/>
      <c r="F14" s="3">
        <f>szamolas!E13</f>
        <v>0</v>
      </c>
    </row>
    <row r="15" spans="1:6" x14ac:dyDescent="0.25">
      <c r="B15" s="6" t="s">
        <v>40</v>
      </c>
      <c r="C15" s="4" t="s">
        <v>19</v>
      </c>
      <c r="D15" s="5"/>
      <c r="F15" s="3">
        <f>szamolas!E14</f>
        <v>0</v>
      </c>
    </row>
    <row r="16" spans="1:6" x14ac:dyDescent="0.25">
      <c r="B16" s="6" t="s">
        <v>41</v>
      </c>
      <c r="C16" s="4" t="s">
        <v>20</v>
      </c>
      <c r="D16" s="5"/>
      <c r="F16" s="3">
        <f>szamolas!E15</f>
        <v>0</v>
      </c>
    </row>
    <row r="17" spans="2:6" x14ac:dyDescent="0.25">
      <c r="B17" s="6" t="s">
        <v>42</v>
      </c>
      <c r="C17" s="4" t="s">
        <v>22</v>
      </c>
      <c r="D17" s="5"/>
      <c r="F17" s="3">
        <f>szamolas!E16</f>
        <v>0</v>
      </c>
    </row>
    <row r="18" spans="2:6" ht="30" x14ac:dyDescent="0.25">
      <c r="B18" s="6" t="s">
        <v>43</v>
      </c>
      <c r="C18" s="4" t="s">
        <v>26</v>
      </c>
      <c r="D18" s="5"/>
      <c r="F18" s="3">
        <f>szamolas!E17</f>
        <v>0</v>
      </c>
    </row>
    <row r="19" spans="2:6" x14ac:dyDescent="0.25">
      <c r="B19" s="6" t="s">
        <v>44</v>
      </c>
      <c r="C19" s="4" t="s">
        <v>24</v>
      </c>
      <c r="D19" s="5"/>
      <c r="F19" s="3">
        <f>szamolas!E18</f>
        <v>0</v>
      </c>
    </row>
    <row r="20" spans="2:6" x14ac:dyDescent="0.25">
      <c r="B20" s="6" t="s">
        <v>45</v>
      </c>
      <c r="C20" s="4" t="s">
        <v>28</v>
      </c>
      <c r="D20" s="5"/>
      <c r="F20" s="3">
        <f>szamolas!E19</f>
        <v>0</v>
      </c>
    </row>
  </sheetData>
  <conditionalFormatting sqref="F5:F20">
    <cfRule type="cellIs" dxfId="8" priority="1" operator="equal">
      <formula>1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lista!$B$3:$B$18</xm:f>
          </x14:formula1>
          <xm:sqref>D5:D20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8"/>
  <sheetViews>
    <sheetView showRowColHeaders="0" workbookViewId="0">
      <selection activeCell="B35" sqref="B35"/>
    </sheetView>
  </sheetViews>
  <sheetFormatPr defaultRowHeight="15" x14ac:dyDescent="0.25"/>
  <cols>
    <col min="2" max="2" width="77.42578125" bestFit="1" customWidth="1"/>
  </cols>
  <sheetData>
    <row r="3" spans="2:2" x14ac:dyDescent="0.25">
      <c r="B3">
        <v>1048576</v>
      </c>
    </row>
    <row r="4" spans="2:2" x14ac:dyDescent="0.25">
      <c r="B4" t="s">
        <v>23</v>
      </c>
    </row>
    <row r="5" spans="2:2" x14ac:dyDescent="0.25">
      <c r="B5" t="s">
        <v>15</v>
      </c>
    </row>
    <row r="6" spans="2:2" x14ac:dyDescent="0.25">
      <c r="B6" t="s">
        <v>2</v>
      </c>
    </row>
    <row r="7" spans="2:2" x14ac:dyDescent="0.25">
      <c r="B7" t="s">
        <v>25</v>
      </c>
    </row>
    <row r="8" spans="2:2" x14ac:dyDescent="0.25">
      <c r="B8" t="s">
        <v>27</v>
      </c>
    </row>
    <row r="9" spans="2:2" x14ac:dyDescent="0.25">
      <c r="B9" t="s">
        <v>21</v>
      </c>
    </row>
    <row r="10" spans="2:2" x14ac:dyDescent="0.25">
      <c r="B10" t="s">
        <v>18</v>
      </c>
    </row>
    <row r="11" spans="2:2" x14ac:dyDescent="0.25">
      <c r="B11" t="s">
        <v>29</v>
      </c>
    </row>
    <row r="12" spans="2:2" x14ac:dyDescent="0.25">
      <c r="B12" t="s">
        <v>14</v>
      </c>
    </row>
    <row r="13" spans="2:2" x14ac:dyDescent="0.25">
      <c r="B13" t="s">
        <v>13</v>
      </c>
    </row>
    <row r="14" spans="2:2" x14ac:dyDescent="0.25">
      <c r="B14" t="s">
        <v>11</v>
      </c>
    </row>
    <row r="15" spans="2:2" x14ac:dyDescent="0.25">
      <c r="B15" t="s">
        <v>5</v>
      </c>
    </row>
    <row r="16" spans="2:2" x14ac:dyDescent="0.25">
      <c r="B16" t="s">
        <v>16</v>
      </c>
    </row>
    <row r="17" spans="2:2" x14ac:dyDescent="0.25">
      <c r="B17" t="s">
        <v>46</v>
      </c>
    </row>
    <row r="18" spans="2:2" x14ac:dyDescent="0.25">
      <c r="B18" t="s">
        <v>9</v>
      </c>
    </row>
  </sheetData>
  <sheetProtection algorithmName="SHA-512" hashValue="NbglIK4EKFTfmrXljUONnhMCRaH62+xFREQRwQo0wqWzunEj4qo5qt2T4GB6fhxte/PrMBJh3jso1VHrDNOJ6w==" saltValue="fkBhV/BLnvh/jceK5jWtOQ==" spinCount="100000" sheet="1" objects="1" scenarios="1"/>
  <sortState ref="B3:B18">
    <sortCondition ref="B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topLeftCell="F1" workbookViewId="0">
      <selection activeCell="S14" sqref="S14"/>
    </sheetView>
  </sheetViews>
  <sheetFormatPr defaultRowHeight="15" x14ac:dyDescent="0.25"/>
  <cols>
    <col min="19" max="19" width="7.5703125" bestFit="1" customWidth="1"/>
  </cols>
  <sheetData>
    <row r="3" spans="2:24" x14ac:dyDescent="0.25">
      <c r="B3" s="29" t="s">
        <v>130</v>
      </c>
      <c r="C3" s="30"/>
      <c r="D3" s="30"/>
      <c r="E3" s="30"/>
      <c r="F3" s="31"/>
      <c r="H3" s="29">
        <v>1</v>
      </c>
      <c r="I3" s="30"/>
      <c r="J3" s="30"/>
      <c r="K3" s="31"/>
      <c r="M3" s="29">
        <v>2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31"/>
    </row>
    <row r="4" spans="2:24" x14ac:dyDescent="0.25">
      <c r="B4" s="32"/>
      <c r="C4" s="33" t="s">
        <v>2</v>
      </c>
      <c r="D4" s="33">
        <f>Elmélet!D5</f>
        <v>0</v>
      </c>
      <c r="E4" s="33">
        <f>IF(C4=D4,1,0)</f>
        <v>0</v>
      </c>
      <c r="F4" s="34"/>
      <c r="H4" s="32">
        <v>9</v>
      </c>
      <c r="I4" s="33">
        <f>'1'!C21</f>
        <v>0</v>
      </c>
      <c r="J4" s="33">
        <f>IF(H4=I4,1,0)</f>
        <v>0</v>
      </c>
      <c r="K4" s="34"/>
      <c r="M4" s="32">
        <f>'2'!N7</f>
        <v>0</v>
      </c>
      <c r="N4" s="33">
        <f>'2'!O7</f>
        <v>0</v>
      </c>
      <c r="O4" s="33"/>
      <c r="P4" s="33">
        <v>90</v>
      </c>
      <c r="Q4" s="33">
        <v>30</v>
      </c>
      <c r="R4" s="33"/>
      <c r="S4" s="33"/>
      <c r="T4" s="33">
        <f>IF(M4=P4,1,0)</f>
        <v>0</v>
      </c>
      <c r="U4" s="33">
        <f t="shared" ref="U4:V6" si="0">IF(N4=Q4,1,0)</f>
        <v>0</v>
      </c>
      <c r="V4" s="33"/>
      <c r="W4" s="33">
        <f>U4*2</f>
        <v>0</v>
      </c>
      <c r="X4" s="34"/>
    </row>
    <row r="5" spans="2:24" x14ac:dyDescent="0.25">
      <c r="B5" s="32"/>
      <c r="C5" s="33" t="s">
        <v>14</v>
      </c>
      <c r="D5" s="33">
        <f>Elmélet!D6</f>
        <v>0</v>
      </c>
      <c r="E5" s="33">
        <f t="shared" ref="E5:E19" si="1">IF(C5=D5,1,0)</f>
        <v>0</v>
      </c>
      <c r="F5" s="34"/>
      <c r="H5" s="32"/>
      <c r="I5" s="33"/>
      <c r="J5" s="33"/>
      <c r="K5" s="34"/>
      <c r="M5" s="32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</row>
    <row r="6" spans="2:24" x14ac:dyDescent="0.25">
      <c r="B6" s="32"/>
      <c r="C6" s="33" t="s">
        <v>15</v>
      </c>
      <c r="D6" s="33">
        <f>Elmélet!D7</f>
        <v>0</v>
      </c>
      <c r="E6" s="33">
        <f t="shared" si="1"/>
        <v>0</v>
      </c>
      <c r="F6" s="34"/>
      <c r="H6" s="32">
        <v>53</v>
      </c>
      <c r="I6" s="33">
        <f>'1'!I13</f>
        <v>0</v>
      </c>
      <c r="J6" s="33">
        <f t="shared" ref="J6:J14" si="2">IF(H6=I6,1,0)</f>
        <v>0</v>
      </c>
      <c r="K6" s="34"/>
      <c r="M6" s="32">
        <f>'2'!M11</f>
        <v>0</v>
      </c>
      <c r="N6" s="33">
        <f>'2'!N11</f>
        <v>0</v>
      </c>
      <c r="O6" s="33">
        <f>'2'!O11</f>
        <v>0</v>
      </c>
      <c r="P6" s="33">
        <v>5</v>
      </c>
      <c r="Q6" s="33">
        <v>2</v>
      </c>
      <c r="R6" s="33">
        <f>(5^2+2^2)^(1/2)</f>
        <v>5.3851648071345037</v>
      </c>
      <c r="S6" s="33"/>
      <c r="T6" s="33">
        <f t="shared" ref="T6" si="3">IF(M6=P6,1,0)</f>
        <v>0</v>
      </c>
      <c r="U6" s="33">
        <f t="shared" si="0"/>
        <v>0</v>
      </c>
      <c r="V6" s="33">
        <f t="shared" si="0"/>
        <v>0</v>
      </c>
      <c r="W6" s="33">
        <f>V6*4</f>
        <v>0</v>
      </c>
      <c r="X6" s="34"/>
    </row>
    <row r="7" spans="2:24" x14ac:dyDescent="0.25">
      <c r="B7" s="32"/>
      <c r="C7" s="33" t="s">
        <v>5</v>
      </c>
      <c r="D7" s="33">
        <f>Elmélet!D8</f>
        <v>0</v>
      </c>
      <c r="E7" s="33">
        <f t="shared" si="1"/>
        <v>0</v>
      </c>
      <c r="F7" s="34"/>
      <c r="H7" s="32">
        <v>51</v>
      </c>
      <c r="I7" s="33">
        <f>'1'!I21</f>
        <v>0</v>
      </c>
      <c r="J7" s="33">
        <f t="shared" si="2"/>
        <v>0</v>
      </c>
      <c r="K7" s="34"/>
      <c r="M7" s="32"/>
      <c r="N7" s="33"/>
      <c r="O7" s="33"/>
      <c r="P7" s="33"/>
      <c r="Q7" s="33"/>
      <c r="R7" s="33"/>
      <c r="S7" s="33"/>
      <c r="T7" s="33">
        <f>T6/2</f>
        <v>0</v>
      </c>
      <c r="U7" s="33">
        <f>U6/2</f>
        <v>0</v>
      </c>
      <c r="V7" s="33"/>
      <c r="W7" s="33"/>
      <c r="X7" s="34"/>
    </row>
    <row r="8" spans="2:24" x14ac:dyDescent="0.25">
      <c r="B8" s="32"/>
      <c r="C8" s="33" t="s">
        <v>9</v>
      </c>
      <c r="D8" s="33">
        <f>Elmélet!D9</f>
        <v>0</v>
      </c>
      <c r="E8" s="33">
        <f t="shared" si="1"/>
        <v>0</v>
      </c>
      <c r="F8" s="34"/>
      <c r="H8" s="32"/>
      <c r="I8" s="33"/>
      <c r="J8" s="33"/>
      <c r="K8" s="34"/>
      <c r="M8" s="32"/>
      <c r="N8" s="33"/>
      <c r="O8" s="33"/>
      <c r="P8" s="33"/>
      <c r="Q8" s="33"/>
      <c r="R8" s="33"/>
      <c r="S8" s="33"/>
      <c r="T8" s="33"/>
      <c r="U8" s="33"/>
      <c r="V8" s="33"/>
      <c r="W8" s="33">
        <v>8</v>
      </c>
      <c r="X8" s="34"/>
    </row>
    <row r="9" spans="2:24" x14ac:dyDescent="0.25">
      <c r="B9" s="32"/>
      <c r="C9" s="33">
        <v>1048576</v>
      </c>
      <c r="D9" s="33">
        <f>Elmélet!D10</f>
        <v>0</v>
      </c>
      <c r="E9" s="33">
        <f t="shared" si="1"/>
        <v>0</v>
      </c>
      <c r="F9" s="34"/>
      <c r="H9" s="32">
        <v>13.25</v>
      </c>
      <c r="I9" s="33">
        <f>'1'!J13</f>
        <v>0</v>
      </c>
      <c r="J9" s="33">
        <f t="shared" si="2"/>
        <v>0</v>
      </c>
      <c r="K9" s="34"/>
      <c r="M9" s="32"/>
      <c r="N9" s="33"/>
      <c r="O9" s="33"/>
      <c r="P9" s="33"/>
      <c r="Q9" s="33"/>
      <c r="R9" s="33"/>
      <c r="S9" s="33"/>
      <c r="T9" s="33"/>
      <c r="U9" s="33"/>
      <c r="V9" s="33"/>
      <c r="W9" s="35">
        <f>SUM(T4,W4,T7,U7,W6)</f>
        <v>0</v>
      </c>
      <c r="X9" s="34"/>
    </row>
    <row r="10" spans="2:24" x14ac:dyDescent="0.25">
      <c r="B10" s="32"/>
      <c r="C10" s="33" t="s">
        <v>11</v>
      </c>
      <c r="D10" s="33">
        <f>Elmélet!D11</f>
        <v>0</v>
      </c>
      <c r="E10" s="33">
        <f t="shared" si="1"/>
        <v>0</v>
      </c>
      <c r="F10" s="34"/>
      <c r="H10" s="32">
        <v>12.75</v>
      </c>
      <c r="I10" s="33">
        <f>'1'!J21</f>
        <v>0</v>
      </c>
      <c r="J10" s="33">
        <f t="shared" si="2"/>
        <v>0</v>
      </c>
      <c r="K10" s="34"/>
      <c r="M10" s="36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</row>
    <row r="11" spans="2:24" x14ac:dyDescent="0.25">
      <c r="B11" s="32"/>
      <c r="C11" s="33" t="s">
        <v>13</v>
      </c>
      <c r="D11" s="33">
        <f>Elmélet!D12</f>
        <v>0</v>
      </c>
      <c r="E11" s="33">
        <f t="shared" si="1"/>
        <v>0</v>
      </c>
      <c r="F11" s="34"/>
      <c r="H11" s="32"/>
      <c r="I11" s="33"/>
      <c r="J11" s="33"/>
      <c r="K11" s="34"/>
    </row>
    <row r="12" spans="2:24" x14ac:dyDescent="0.25">
      <c r="B12" s="32"/>
      <c r="C12" s="33" t="s">
        <v>16</v>
      </c>
      <c r="D12" s="33">
        <f>Elmélet!D13</f>
        <v>0</v>
      </c>
      <c r="E12" s="33">
        <f t="shared" si="1"/>
        <v>0</v>
      </c>
      <c r="F12" s="34"/>
      <c r="H12" s="32">
        <v>0.66249999999999998</v>
      </c>
      <c r="I12" s="33">
        <f>'1'!K13</f>
        <v>0</v>
      </c>
      <c r="J12" s="33">
        <f t="shared" si="2"/>
        <v>0</v>
      </c>
      <c r="K12" s="34"/>
      <c r="M12" s="29">
        <v>3</v>
      </c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1"/>
    </row>
    <row r="13" spans="2:24" x14ac:dyDescent="0.25">
      <c r="B13" s="32"/>
      <c r="C13" s="33" t="s">
        <v>18</v>
      </c>
      <c r="D13" s="33">
        <f>Elmélet!D14</f>
        <v>0</v>
      </c>
      <c r="E13" s="33">
        <f t="shared" si="1"/>
        <v>0</v>
      </c>
      <c r="F13" s="34"/>
      <c r="H13" s="32">
        <v>0.72499999999999998</v>
      </c>
      <c r="I13" s="33">
        <f>'1'!K17</f>
        <v>0</v>
      </c>
      <c r="J13" s="33">
        <f t="shared" si="2"/>
        <v>0</v>
      </c>
      <c r="K13" s="34"/>
      <c r="M13" s="32">
        <f>'3'!H15</f>
        <v>0</v>
      </c>
      <c r="N13" s="33">
        <f>'3'!I15</f>
        <v>0</v>
      </c>
      <c r="O13" s="33">
        <f>'3'!J15</f>
        <v>0</v>
      </c>
      <c r="P13" s="33"/>
      <c r="Q13" s="33">
        <v>80.600000000000009</v>
      </c>
      <c r="R13" s="33">
        <v>19.399999999999991</v>
      </c>
      <c r="S13" s="43">
        <v>0.13333333333333333</v>
      </c>
      <c r="T13" s="33"/>
      <c r="U13" s="33">
        <f>IF(M13=Q13,1,0)</f>
        <v>0</v>
      </c>
      <c r="V13" s="33">
        <f t="shared" ref="V13:W14" si="4">IF(N13=R13,1,0)</f>
        <v>0</v>
      </c>
      <c r="W13" s="33">
        <f t="shared" si="4"/>
        <v>0</v>
      </c>
      <c r="X13" s="34"/>
    </row>
    <row r="14" spans="2:24" x14ac:dyDescent="0.25">
      <c r="B14" s="32"/>
      <c r="C14" s="33" t="s">
        <v>46</v>
      </c>
      <c r="D14" s="33">
        <f>Elmélet!D15</f>
        <v>0</v>
      </c>
      <c r="E14" s="33">
        <f t="shared" si="1"/>
        <v>0</v>
      </c>
      <c r="F14" s="34"/>
      <c r="H14" s="32">
        <v>0.63749999999999996</v>
      </c>
      <c r="I14" s="33">
        <f>'1'!K21</f>
        <v>0</v>
      </c>
      <c r="J14" s="33">
        <f t="shared" si="2"/>
        <v>0</v>
      </c>
      <c r="K14" s="34"/>
      <c r="M14" s="32">
        <f>'3'!H26</f>
        <v>0</v>
      </c>
      <c r="N14" s="33">
        <f>'3'!I26</f>
        <v>0</v>
      </c>
      <c r="O14" s="33">
        <f>'3'!J26</f>
        <v>0</v>
      </c>
      <c r="P14" s="33"/>
      <c r="Q14" s="33">
        <v>84.399999999999991</v>
      </c>
      <c r="R14" s="33">
        <v>15.599999999999994</v>
      </c>
      <c r="S14" s="43">
        <v>9.4444444444444442E-2</v>
      </c>
      <c r="T14" s="33"/>
      <c r="U14" s="33">
        <f>IF(M14=Q14,1,0)</f>
        <v>0</v>
      </c>
      <c r="V14" s="33">
        <f t="shared" si="4"/>
        <v>0</v>
      </c>
      <c r="W14" s="33">
        <f t="shared" si="4"/>
        <v>0</v>
      </c>
      <c r="X14" s="34"/>
    </row>
    <row r="15" spans="2:24" x14ac:dyDescent="0.25">
      <c r="B15" s="32"/>
      <c r="C15" s="33" t="s">
        <v>21</v>
      </c>
      <c r="D15" s="33">
        <f>Elmélet!D16</f>
        <v>0</v>
      </c>
      <c r="E15" s="33">
        <f t="shared" si="1"/>
        <v>0</v>
      </c>
      <c r="F15" s="34"/>
      <c r="H15" s="32"/>
      <c r="I15" s="33"/>
      <c r="J15" s="33"/>
      <c r="K15" s="34"/>
      <c r="M15" s="32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4"/>
    </row>
    <row r="16" spans="2:24" x14ac:dyDescent="0.25">
      <c r="B16" s="32"/>
      <c r="C16" s="33" t="s">
        <v>23</v>
      </c>
      <c r="D16" s="33">
        <f>Elmélet!D17</f>
        <v>0</v>
      </c>
      <c r="E16" s="33">
        <f t="shared" si="1"/>
        <v>0</v>
      </c>
      <c r="F16" s="34"/>
      <c r="H16" s="32"/>
      <c r="I16" s="33"/>
      <c r="J16" s="33">
        <v>8</v>
      </c>
      <c r="K16" s="34"/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>
        <v>6</v>
      </c>
      <c r="X16" s="34"/>
    </row>
    <row r="17" spans="2:24" x14ac:dyDescent="0.25">
      <c r="B17" s="32"/>
      <c r="C17" s="33" t="s">
        <v>27</v>
      </c>
      <c r="D17" s="33">
        <f>Elmélet!D18</f>
        <v>0</v>
      </c>
      <c r="E17" s="33">
        <f t="shared" si="1"/>
        <v>0</v>
      </c>
      <c r="F17" s="34"/>
      <c r="H17" s="32"/>
      <c r="I17" s="33"/>
      <c r="J17" s="35">
        <f>SUM(J4:J14)</f>
        <v>0</v>
      </c>
      <c r="K17" s="34"/>
      <c r="M17" s="32"/>
      <c r="N17" s="33"/>
      <c r="O17" s="33"/>
      <c r="P17" s="33"/>
      <c r="Q17" s="33"/>
      <c r="R17" s="33"/>
      <c r="S17" s="33"/>
      <c r="T17" s="33"/>
      <c r="U17" s="33"/>
      <c r="V17" s="33"/>
      <c r="W17" s="35">
        <f>SUM(U13:W14)</f>
        <v>0</v>
      </c>
      <c r="X17" s="34"/>
    </row>
    <row r="18" spans="2:24" x14ac:dyDescent="0.25">
      <c r="B18" s="32"/>
      <c r="C18" s="33" t="s">
        <v>25</v>
      </c>
      <c r="D18" s="33">
        <f>Elmélet!D19</f>
        <v>0</v>
      </c>
      <c r="E18" s="33">
        <f t="shared" si="1"/>
        <v>0</v>
      </c>
      <c r="F18" s="34"/>
      <c r="H18" s="32"/>
      <c r="I18" s="33"/>
      <c r="J18" s="33"/>
      <c r="K18" s="34"/>
      <c r="M18" s="36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8"/>
    </row>
    <row r="19" spans="2:24" x14ac:dyDescent="0.25">
      <c r="B19" s="32"/>
      <c r="C19" s="33" t="s">
        <v>29</v>
      </c>
      <c r="D19" s="33">
        <f>Elmélet!D20</f>
        <v>0</v>
      </c>
      <c r="E19" s="33">
        <f t="shared" si="1"/>
        <v>0</v>
      </c>
      <c r="F19" s="34"/>
      <c r="H19" s="36"/>
      <c r="I19" s="37"/>
      <c r="J19" s="37"/>
      <c r="K19" s="38"/>
    </row>
    <row r="20" spans="2:24" x14ac:dyDescent="0.25">
      <c r="B20" s="32"/>
      <c r="C20" s="33"/>
      <c r="D20" s="33"/>
      <c r="E20" s="33"/>
      <c r="F20" s="34"/>
      <c r="M20" s="29">
        <v>4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1"/>
    </row>
    <row r="21" spans="2:24" x14ac:dyDescent="0.25">
      <c r="B21" s="32"/>
      <c r="C21" s="33"/>
      <c r="D21" s="33"/>
      <c r="E21" s="33">
        <v>16</v>
      </c>
      <c r="F21" s="34"/>
      <c r="H21" s="29">
        <v>5</v>
      </c>
      <c r="I21" s="30"/>
      <c r="J21" s="30"/>
      <c r="K21" s="31"/>
      <c r="M21" s="32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4"/>
    </row>
    <row r="22" spans="2:24" x14ac:dyDescent="0.25">
      <c r="B22" s="32"/>
      <c r="C22" s="33"/>
      <c r="D22" s="33"/>
      <c r="E22" s="35">
        <f>SUM(E4:E19)</f>
        <v>0</v>
      </c>
      <c r="F22" s="34"/>
      <c r="H22" s="32">
        <f>'5'!E12</f>
        <v>0</v>
      </c>
      <c r="I22" s="33">
        <v>303800</v>
      </c>
      <c r="J22" s="33">
        <f>IF(H22=I22,1,0)</f>
        <v>0</v>
      </c>
      <c r="K22" s="34"/>
      <c r="M22" s="32"/>
      <c r="N22" s="33">
        <f>'4'!G14</f>
        <v>0</v>
      </c>
      <c r="O22" s="44" t="s">
        <v>129</v>
      </c>
      <c r="P22" s="33"/>
      <c r="Q22" s="33"/>
      <c r="R22" s="33"/>
      <c r="S22" s="33">
        <f>IF(N22=O22,1,)</f>
        <v>0</v>
      </c>
      <c r="T22" s="33"/>
      <c r="U22" s="33"/>
      <c r="V22" s="33"/>
      <c r="W22" s="33"/>
      <c r="X22" s="34"/>
    </row>
    <row r="23" spans="2:24" x14ac:dyDescent="0.25">
      <c r="B23" s="32"/>
      <c r="C23" s="33"/>
      <c r="D23" s="33"/>
      <c r="E23" s="33"/>
      <c r="F23" s="34"/>
      <c r="H23" s="32">
        <f>'5'!E30</f>
        <v>0</v>
      </c>
      <c r="I23" s="33">
        <v>207235</v>
      </c>
      <c r="J23" s="33">
        <f t="shared" ref="J23:J26" si="5">IF(H23=I23,1,0)</f>
        <v>0</v>
      </c>
      <c r="K23" s="34">
        <f>J23*2</f>
        <v>0</v>
      </c>
      <c r="M23" s="32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4"/>
    </row>
    <row r="24" spans="2:24" x14ac:dyDescent="0.25">
      <c r="B24" s="36"/>
      <c r="C24" s="37"/>
      <c r="D24" s="37"/>
      <c r="E24" s="37"/>
      <c r="F24" s="38"/>
      <c r="H24" s="32"/>
      <c r="I24" s="33"/>
      <c r="J24" s="33"/>
      <c r="K24" s="34"/>
      <c r="M24" s="32"/>
      <c r="N24" s="33">
        <f>'4'!D15</f>
        <v>0</v>
      </c>
      <c r="O24" s="33">
        <f>'4'!E15</f>
        <v>0</v>
      </c>
      <c r="P24" s="33"/>
      <c r="Q24" s="33">
        <v>7.8537500000000007</v>
      </c>
      <c r="R24" s="33">
        <v>4.9085937500000005</v>
      </c>
      <c r="S24" s="33">
        <f>IF(N24=Q24,1,)</f>
        <v>0</v>
      </c>
      <c r="T24" s="33">
        <f>IF(O24=R24,1,)</f>
        <v>0</v>
      </c>
      <c r="U24" s="33"/>
      <c r="V24" s="33"/>
      <c r="W24" s="33"/>
      <c r="X24" s="34"/>
    </row>
    <row r="25" spans="2:24" x14ac:dyDescent="0.25">
      <c r="H25" s="32">
        <f>'5'!I12</f>
        <v>0</v>
      </c>
      <c r="I25" s="33">
        <v>318800</v>
      </c>
      <c r="J25" s="33">
        <f t="shared" si="5"/>
        <v>0</v>
      </c>
      <c r="K25" s="34"/>
      <c r="M25" s="32"/>
      <c r="N25" s="33">
        <f>'4'!D34</f>
        <v>0</v>
      </c>
      <c r="O25" s="33">
        <f>'4'!E34</f>
        <v>0</v>
      </c>
      <c r="P25" s="33"/>
      <c r="Q25" s="33">
        <v>17.40391</v>
      </c>
      <c r="R25" s="33">
        <v>24.104415350000004</v>
      </c>
      <c r="S25" s="33">
        <f>IF(N25=Q25,1,)</f>
        <v>0</v>
      </c>
      <c r="T25" s="33">
        <f>IF(O25=R25,1,)</f>
        <v>0</v>
      </c>
      <c r="U25" s="33"/>
      <c r="V25" s="33">
        <f>S25*2</f>
        <v>0</v>
      </c>
      <c r="W25" s="33">
        <f>T25*2</f>
        <v>0</v>
      </c>
      <c r="X25" s="34"/>
    </row>
    <row r="26" spans="2:24" x14ac:dyDescent="0.25">
      <c r="H26" s="32">
        <f>'5'!I30</f>
        <v>15000</v>
      </c>
      <c r="I26" s="33">
        <v>222235</v>
      </c>
      <c r="J26" s="33">
        <f t="shared" si="5"/>
        <v>0</v>
      </c>
      <c r="K26" s="34">
        <f>J26*2</f>
        <v>0</v>
      </c>
      <c r="M26" s="32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4"/>
    </row>
    <row r="27" spans="2:24" x14ac:dyDescent="0.25">
      <c r="B27" s="29">
        <v>6</v>
      </c>
      <c r="C27" s="30"/>
      <c r="D27" s="30"/>
      <c r="E27" s="30"/>
      <c r="F27" s="31"/>
      <c r="H27" s="32"/>
      <c r="I27" s="33"/>
      <c r="J27" s="33"/>
      <c r="K27" s="34"/>
      <c r="M27" s="32"/>
      <c r="N27" s="33">
        <f>'4'!M15</f>
        <v>0</v>
      </c>
      <c r="O27" s="33"/>
      <c r="P27" s="33"/>
      <c r="Q27" s="33">
        <v>1587.5</v>
      </c>
      <c r="R27" s="33"/>
      <c r="S27" s="33">
        <f>IF(N27=Q27,1,)</f>
        <v>0</v>
      </c>
      <c r="T27" s="33"/>
      <c r="U27" s="33"/>
      <c r="V27" s="33"/>
      <c r="W27" s="33"/>
      <c r="X27" s="34"/>
    </row>
    <row r="28" spans="2:24" x14ac:dyDescent="0.25">
      <c r="B28" s="32"/>
      <c r="C28" s="33"/>
      <c r="D28" s="33"/>
      <c r="E28" s="33"/>
      <c r="F28" s="34"/>
      <c r="H28" s="32"/>
      <c r="I28" s="33"/>
      <c r="J28" s="33"/>
      <c r="K28" s="34">
        <v>6</v>
      </c>
      <c r="M28" s="32"/>
      <c r="N28" s="33">
        <f>'4'!M34</f>
        <v>0</v>
      </c>
      <c r="O28" s="33"/>
      <c r="P28" s="33"/>
      <c r="Q28" s="33">
        <v>3397.25</v>
      </c>
      <c r="R28" s="33"/>
      <c r="S28" s="33">
        <f>IF(N28=Q28,1,)</f>
        <v>0</v>
      </c>
      <c r="T28" s="33"/>
      <c r="U28" s="33"/>
      <c r="V28" s="33">
        <f>S28*2</f>
        <v>0</v>
      </c>
      <c r="W28" s="33"/>
      <c r="X28" s="34"/>
    </row>
    <row r="29" spans="2:24" x14ac:dyDescent="0.25">
      <c r="B29" s="32">
        <f>'6'!C13</f>
        <v>0</v>
      </c>
      <c r="C29" s="33">
        <f>'6'!M13</f>
        <v>0</v>
      </c>
      <c r="D29" s="33">
        <f>'6'!M24</f>
        <v>0</v>
      </c>
      <c r="E29" s="33"/>
      <c r="F29" s="34"/>
      <c r="H29" s="32"/>
      <c r="I29" s="33"/>
      <c r="J29" s="33"/>
      <c r="K29" s="54">
        <f>SUM(J22,K23,J25,K26)</f>
        <v>0</v>
      </c>
      <c r="M29" s="32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</row>
    <row r="30" spans="2:24" x14ac:dyDescent="0.25">
      <c r="B30" s="32">
        <v>3.7375000000000003</v>
      </c>
      <c r="C30" s="33">
        <v>5.5315000000000003</v>
      </c>
      <c r="D30" s="33">
        <v>3.0895000000000001</v>
      </c>
      <c r="E30" s="33"/>
      <c r="F30" s="34"/>
      <c r="H30" s="32"/>
      <c r="I30" s="33"/>
      <c r="J30" s="33"/>
      <c r="K30" s="34"/>
      <c r="M30" s="32"/>
      <c r="N30" s="33"/>
      <c r="O30" s="33"/>
      <c r="P30" s="33"/>
      <c r="Q30" s="33"/>
      <c r="R30" s="33"/>
      <c r="S30" s="33"/>
      <c r="T30" s="33"/>
      <c r="U30" s="33"/>
      <c r="V30" s="33">
        <v>10</v>
      </c>
      <c r="W30" s="33"/>
      <c r="X30" s="34"/>
    </row>
    <row r="31" spans="2:24" x14ac:dyDescent="0.25">
      <c r="B31" s="32"/>
      <c r="C31" s="33"/>
      <c r="D31" s="33"/>
      <c r="E31" s="33"/>
      <c r="F31" s="34"/>
      <c r="H31" s="36"/>
      <c r="I31" s="37"/>
      <c r="J31" s="37"/>
      <c r="K31" s="38"/>
      <c r="M31" s="32"/>
      <c r="N31" s="33"/>
      <c r="O31" s="33"/>
      <c r="P31" s="33"/>
      <c r="Q31" s="33"/>
      <c r="R31" s="33"/>
      <c r="S31" s="33"/>
      <c r="T31" s="33"/>
      <c r="U31" s="33"/>
      <c r="V31" s="35">
        <f>SUM(S22,S24:T24,V25:W25,S27,V28)</f>
        <v>0</v>
      </c>
      <c r="W31" s="33"/>
      <c r="X31" s="34"/>
    </row>
    <row r="32" spans="2:24" x14ac:dyDescent="0.25">
      <c r="B32" s="32">
        <f>IF(B29=B30,1,)</f>
        <v>0</v>
      </c>
      <c r="C32" s="33">
        <f t="shared" ref="C32:D32" si="6">IF(C29=C30,1,)</f>
        <v>0</v>
      </c>
      <c r="D32" s="33">
        <f t="shared" si="6"/>
        <v>0</v>
      </c>
      <c r="E32" s="33"/>
      <c r="F32" s="34"/>
      <c r="M32" s="36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</row>
    <row r="33" spans="2:16" x14ac:dyDescent="0.25">
      <c r="B33" s="32"/>
      <c r="C33" s="33">
        <f>C32*2</f>
        <v>0</v>
      </c>
      <c r="D33" s="33">
        <f>D32*3</f>
        <v>0</v>
      </c>
      <c r="E33" s="33"/>
      <c r="F33" s="34"/>
    </row>
    <row r="34" spans="2:16" x14ac:dyDescent="0.25">
      <c r="B34" s="32"/>
      <c r="C34" s="33"/>
      <c r="D34" s="33"/>
      <c r="E34" s="33"/>
      <c r="F34" s="34"/>
    </row>
    <row r="35" spans="2:16" x14ac:dyDescent="0.25">
      <c r="B35" s="32"/>
      <c r="C35" s="33"/>
      <c r="D35" s="33">
        <v>6</v>
      </c>
      <c r="E35" s="33"/>
      <c r="F35" s="34"/>
      <c r="H35" s="29">
        <v>8</v>
      </c>
      <c r="I35" s="30"/>
      <c r="J35" s="30"/>
      <c r="K35" s="30"/>
      <c r="L35" s="30"/>
      <c r="M35" s="30"/>
      <c r="N35" s="30"/>
      <c r="O35" s="30"/>
      <c r="P35" s="31"/>
    </row>
    <row r="36" spans="2:16" x14ac:dyDescent="0.25">
      <c r="B36" s="32"/>
      <c r="C36" s="33"/>
      <c r="D36" s="35">
        <f>SUM(B32,C33,D33)</f>
        <v>0</v>
      </c>
      <c r="E36" s="33"/>
      <c r="F36" s="34"/>
      <c r="H36" s="32"/>
      <c r="I36" s="33"/>
      <c r="J36" s="33"/>
      <c r="K36" s="33"/>
      <c r="L36" s="33"/>
      <c r="M36" s="33"/>
      <c r="N36" s="33"/>
      <c r="O36" s="33"/>
      <c r="P36" s="34"/>
    </row>
    <row r="37" spans="2:16" x14ac:dyDescent="0.25">
      <c r="B37" s="36"/>
      <c r="C37" s="37"/>
      <c r="D37" s="37"/>
      <c r="E37" s="37"/>
      <c r="F37" s="38"/>
      <c r="H37" s="32">
        <f>'8'!I12</f>
        <v>0</v>
      </c>
      <c r="I37" s="33">
        <f>'8'!K12</f>
        <v>0</v>
      </c>
      <c r="J37" s="33">
        <f>'8'!L12</f>
        <v>0</v>
      </c>
      <c r="K37" s="33">
        <v>8900</v>
      </c>
      <c r="L37" s="33">
        <v>890</v>
      </c>
      <c r="M37" s="33">
        <v>8010</v>
      </c>
      <c r="N37" s="33">
        <f>IF(H37=K37,1,)</f>
        <v>0</v>
      </c>
      <c r="O37" s="33">
        <f t="shared" ref="O37:P37" si="7">IF(I37=L37,1,)</f>
        <v>0</v>
      </c>
      <c r="P37" s="33">
        <f t="shared" si="7"/>
        <v>0</v>
      </c>
    </row>
    <row r="38" spans="2:16" x14ac:dyDescent="0.25">
      <c r="H38" s="32">
        <f>'8'!I27</f>
        <v>0</v>
      </c>
      <c r="I38" s="33">
        <f>'8'!K27</f>
        <v>0</v>
      </c>
      <c r="J38" s="33">
        <f>'8'!L27</f>
        <v>0</v>
      </c>
      <c r="K38" s="33">
        <v>7400</v>
      </c>
      <c r="L38" s="33">
        <v>740</v>
      </c>
      <c r="M38" s="33">
        <v>6660</v>
      </c>
      <c r="N38" s="33">
        <f>IF(H38=K38,1,)</f>
        <v>0</v>
      </c>
      <c r="O38" s="33">
        <f t="shared" ref="O38" si="8">IF(I38=L38,1,)</f>
        <v>0</v>
      </c>
      <c r="P38" s="33">
        <f t="shared" ref="P38" si="9">IF(J38=M38,1,)</f>
        <v>0</v>
      </c>
    </row>
    <row r="39" spans="2:16" x14ac:dyDescent="0.25">
      <c r="H39" s="32"/>
      <c r="I39" s="33"/>
      <c r="J39" s="33"/>
      <c r="K39" s="33"/>
      <c r="L39" s="33"/>
      <c r="M39" s="33"/>
      <c r="N39" s="33"/>
      <c r="O39" s="33"/>
      <c r="P39" s="34"/>
    </row>
    <row r="40" spans="2:16" x14ac:dyDescent="0.25">
      <c r="B40" s="29">
        <v>7</v>
      </c>
      <c r="C40" s="30"/>
      <c r="D40" s="30"/>
      <c r="E40" s="30"/>
      <c r="F40" s="31"/>
      <c r="H40" s="32"/>
      <c r="I40" s="33"/>
      <c r="J40" s="33"/>
      <c r="K40" s="33"/>
      <c r="L40" s="33"/>
      <c r="M40" s="33"/>
      <c r="N40" s="33">
        <f>N38*3</f>
        <v>0</v>
      </c>
      <c r="O40" s="33">
        <f>O38*2</f>
        <v>0</v>
      </c>
      <c r="P40" s="33">
        <f>P38*2</f>
        <v>0</v>
      </c>
    </row>
    <row r="41" spans="2:16" x14ac:dyDescent="0.25">
      <c r="B41" s="32"/>
      <c r="C41" s="33"/>
      <c r="D41" s="33"/>
      <c r="E41" s="33"/>
      <c r="F41" s="34"/>
      <c r="H41" s="32"/>
      <c r="I41" s="33"/>
      <c r="J41" s="33"/>
      <c r="K41" s="33"/>
      <c r="L41" s="33"/>
      <c r="M41" s="33"/>
      <c r="N41" s="33"/>
      <c r="O41" s="33"/>
      <c r="P41" s="34"/>
    </row>
    <row r="42" spans="2:16" x14ac:dyDescent="0.25">
      <c r="B42" s="32">
        <f>'7'!C14</f>
        <v>0</v>
      </c>
      <c r="C42" s="33">
        <f>'7'!L14</f>
        <v>0</v>
      </c>
      <c r="D42" s="33">
        <f>'7'!L18</f>
        <v>0</v>
      </c>
      <c r="E42" s="33"/>
      <c r="F42" s="34"/>
      <c r="H42" s="32"/>
      <c r="I42" s="33"/>
      <c r="J42" s="33"/>
      <c r="K42" s="33"/>
      <c r="L42" s="33"/>
      <c r="M42" s="33"/>
      <c r="N42" s="33"/>
      <c r="O42" s="33"/>
      <c r="P42" s="34">
        <v>10</v>
      </c>
    </row>
    <row r="43" spans="2:16" x14ac:dyDescent="0.25">
      <c r="B43" s="32">
        <v>250</v>
      </c>
      <c r="C43" s="33">
        <v>2500</v>
      </c>
      <c r="D43" s="33">
        <v>125</v>
      </c>
      <c r="E43" s="33"/>
      <c r="F43" s="34"/>
      <c r="H43" s="32"/>
      <c r="I43" s="33"/>
      <c r="J43" s="33"/>
      <c r="K43" s="33"/>
      <c r="L43" s="33"/>
      <c r="M43" s="33"/>
      <c r="N43" s="33"/>
      <c r="O43" s="33"/>
      <c r="P43" s="54">
        <f>SUM(N37:P37,N40:P40)</f>
        <v>0</v>
      </c>
    </row>
    <row r="44" spans="2:16" x14ac:dyDescent="0.25">
      <c r="B44" s="32"/>
      <c r="C44" s="33"/>
      <c r="D44" s="33"/>
      <c r="E44" s="33"/>
      <c r="F44" s="34"/>
      <c r="H44" s="32"/>
      <c r="I44" s="33"/>
      <c r="J44" s="33"/>
      <c r="K44" s="33"/>
      <c r="L44" s="33"/>
      <c r="M44" s="33"/>
      <c r="N44" s="33"/>
      <c r="O44" s="33"/>
      <c r="P44" s="34"/>
    </row>
    <row r="45" spans="2:16" x14ac:dyDescent="0.25">
      <c r="B45" s="32">
        <f>IF(B42=B43,1,)</f>
        <v>0</v>
      </c>
      <c r="C45" s="32">
        <f t="shared" ref="C45:D45" si="10">IF(C42=C43,1,)</f>
        <v>0</v>
      </c>
      <c r="D45" s="32">
        <f t="shared" si="10"/>
        <v>0</v>
      </c>
      <c r="E45" s="33"/>
      <c r="F45" s="34"/>
      <c r="H45" s="32"/>
      <c r="I45" s="33"/>
      <c r="J45" s="33"/>
      <c r="K45" s="33"/>
      <c r="L45" s="33"/>
      <c r="M45" s="33"/>
      <c r="N45" s="33"/>
      <c r="O45" s="33"/>
      <c r="P45" s="34"/>
    </row>
    <row r="46" spans="2:16" x14ac:dyDescent="0.25">
      <c r="B46" s="32"/>
      <c r="C46" s="33">
        <f>C45*2</f>
        <v>0</v>
      </c>
      <c r="D46" s="33">
        <f>D45*3</f>
        <v>0</v>
      </c>
      <c r="E46" s="33"/>
      <c r="F46" s="34"/>
      <c r="H46" s="32"/>
      <c r="I46" s="33"/>
      <c r="J46" s="33"/>
      <c r="K46" s="33"/>
      <c r="L46" s="33"/>
      <c r="M46" s="33"/>
      <c r="N46" s="33"/>
      <c r="O46" s="33"/>
      <c r="P46" s="34"/>
    </row>
    <row r="47" spans="2:16" x14ac:dyDescent="0.25">
      <c r="B47" s="32"/>
      <c r="C47" s="33"/>
      <c r="D47" s="33">
        <v>6</v>
      </c>
      <c r="E47" s="33"/>
      <c r="F47" s="34"/>
      <c r="H47" s="32"/>
      <c r="I47" s="33"/>
      <c r="J47" s="33"/>
      <c r="K47" s="33"/>
      <c r="L47" s="33"/>
      <c r="M47" s="33"/>
      <c r="N47" s="33"/>
      <c r="O47" s="33"/>
      <c r="P47" s="34"/>
    </row>
    <row r="48" spans="2:16" x14ac:dyDescent="0.25">
      <c r="B48" s="32"/>
      <c r="C48" s="33"/>
      <c r="D48" s="35">
        <f>SUM(B45,C46:D46)</f>
        <v>0</v>
      </c>
      <c r="E48" s="33"/>
      <c r="F48" s="34"/>
      <c r="H48" s="32"/>
      <c r="I48" s="33"/>
      <c r="J48" s="33"/>
      <c r="K48" s="33"/>
      <c r="L48" s="33"/>
      <c r="M48" s="33"/>
      <c r="N48" s="33"/>
      <c r="O48" s="33"/>
      <c r="P48" s="34"/>
    </row>
    <row r="49" spans="2:16" x14ac:dyDescent="0.25">
      <c r="B49" s="36"/>
      <c r="C49" s="37"/>
      <c r="D49" s="37"/>
      <c r="E49" s="37"/>
      <c r="F49" s="38"/>
      <c r="H49" s="32"/>
      <c r="I49" s="33"/>
      <c r="J49" s="33"/>
      <c r="K49" s="33"/>
      <c r="L49" s="33"/>
      <c r="M49" s="33"/>
      <c r="N49" s="33"/>
      <c r="O49" s="33"/>
      <c r="P49" s="34"/>
    </row>
    <row r="50" spans="2:16" x14ac:dyDescent="0.25">
      <c r="H50" s="32"/>
      <c r="I50" s="33"/>
      <c r="J50" s="33"/>
      <c r="K50" s="33"/>
      <c r="L50" s="33"/>
      <c r="M50" s="33"/>
      <c r="N50" s="33"/>
      <c r="O50" s="33"/>
      <c r="P50" s="34"/>
    </row>
    <row r="51" spans="2:16" x14ac:dyDescent="0.25">
      <c r="H51" s="36"/>
      <c r="I51" s="37"/>
      <c r="J51" s="37"/>
      <c r="K51" s="37"/>
      <c r="L51" s="37"/>
      <c r="M51" s="37"/>
      <c r="N51" s="37"/>
      <c r="O51" s="37"/>
      <c r="P51" s="38"/>
    </row>
  </sheetData>
  <sheetProtection algorithmName="SHA-512" hashValue="/0TOogXLC+5P19mZM6Y/Yhw+FqXPZ/C8mQRoezzUCuw86sy16YHwwXlVPQWdm/qziwxe06KUaW2bNOBWtfQOug==" saltValue="NvydzsTBX71zOJnq5hru5Q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RowColHeaders="0" zoomScale="130" zoomScaleNormal="130" workbookViewId="0">
      <selection activeCell="B35" sqref="B35"/>
    </sheetView>
  </sheetViews>
  <sheetFormatPr defaultRowHeight="15" x14ac:dyDescent="0.25"/>
  <cols>
    <col min="1" max="3" width="9.140625" style="1"/>
    <col min="4" max="4" width="8.42578125" style="1" bestFit="1" customWidth="1"/>
    <col min="5" max="16384" width="9.140625" style="1"/>
  </cols>
  <sheetData>
    <row r="1" spans="1:8" ht="18.75" x14ac:dyDescent="0.3">
      <c r="A1" s="13" t="s">
        <v>196</v>
      </c>
    </row>
    <row r="3" spans="1:8" x14ac:dyDescent="0.25">
      <c r="C3" s="59" t="s">
        <v>192</v>
      </c>
      <c r="D3" s="84">
        <f>Elmélet!D3</f>
        <v>0</v>
      </c>
      <c r="E3" s="84"/>
      <c r="F3" s="84"/>
      <c r="G3" s="84"/>
      <c r="H3" s="84"/>
    </row>
    <row r="6" spans="1:8" x14ac:dyDescent="0.25">
      <c r="D6" s="23" t="s">
        <v>193</v>
      </c>
      <c r="E6" s="23">
        <v>16</v>
      </c>
      <c r="F6" s="60">
        <f>szamolas!E22</f>
        <v>0</v>
      </c>
    </row>
    <row r="7" spans="1:8" x14ac:dyDescent="0.25">
      <c r="D7" s="23" t="s">
        <v>30</v>
      </c>
      <c r="E7" s="23">
        <v>8</v>
      </c>
      <c r="F7" s="60">
        <f>szamolas!J17</f>
        <v>0</v>
      </c>
    </row>
    <row r="8" spans="1:8" x14ac:dyDescent="0.25">
      <c r="D8" s="23" t="s">
        <v>31</v>
      </c>
      <c r="E8" s="23">
        <v>8</v>
      </c>
      <c r="F8" s="60">
        <f>szamolas!W9</f>
        <v>0</v>
      </c>
    </row>
    <row r="9" spans="1:8" x14ac:dyDescent="0.25">
      <c r="D9" s="23" t="s">
        <v>32</v>
      </c>
      <c r="E9" s="23">
        <v>6</v>
      </c>
      <c r="F9" s="60">
        <f>szamolas!W17</f>
        <v>0</v>
      </c>
    </row>
    <row r="10" spans="1:8" x14ac:dyDescent="0.25">
      <c r="D10" s="23" t="s">
        <v>33</v>
      </c>
      <c r="E10" s="23">
        <v>10</v>
      </c>
      <c r="F10" s="60">
        <f>szamolas!V31</f>
        <v>0</v>
      </c>
    </row>
    <row r="11" spans="1:8" x14ac:dyDescent="0.25">
      <c r="D11" s="23" t="s">
        <v>34</v>
      </c>
      <c r="E11" s="23">
        <v>6</v>
      </c>
      <c r="F11" s="60">
        <f>szamolas!K29</f>
        <v>0</v>
      </c>
    </row>
    <row r="12" spans="1:8" x14ac:dyDescent="0.25">
      <c r="D12" s="23" t="s">
        <v>35</v>
      </c>
      <c r="E12" s="23">
        <v>6</v>
      </c>
      <c r="F12" s="60">
        <f>szamolas!D36</f>
        <v>0</v>
      </c>
    </row>
    <row r="13" spans="1:8" x14ac:dyDescent="0.25">
      <c r="D13" s="23" t="s">
        <v>36</v>
      </c>
      <c r="E13" s="23">
        <v>6</v>
      </c>
      <c r="F13" s="60">
        <f>szamolas!D48</f>
        <v>0</v>
      </c>
    </row>
    <row r="14" spans="1:8" x14ac:dyDescent="0.25">
      <c r="D14" s="23" t="s">
        <v>37</v>
      </c>
      <c r="E14" s="23">
        <v>10</v>
      </c>
      <c r="F14" s="60">
        <f>szamolas!P43</f>
        <v>0</v>
      </c>
    </row>
    <row r="16" spans="1:8" x14ac:dyDescent="0.25">
      <c r="D16" s="23" t="s">
        <v>194</v>
      </c>
      <c r="E16" s="23">
        <f>SUM(E6:E14)</f>
        <v>76</v>
      </c>
      <c r="F16" s="60">
        <f>SUM(F6:F14)</f>
        <v>0</v>
      </c>
    </row>
    <row r="18" spans="4:6" ht="23.25" x14ac:dyDescent="0.25">
      <c r="D18" s="85" t="s">
        <v>195</v>
      </c>
      <c r="E18" s="85"/>
      <c r="F18" s="61">
        <f>IF(F16&lt;E16*0.4,1,IF(F16&lt;E16*0.55,2,IF(F16&lt;E16*0.7,3,IF(F16&lt;E16*0.85,4,5))))</f>
        <v>1</v>
      </c>
    </row>
  </sheetData>
  <sheetProtection algorithmName="SHA-512" hashValue="RFg3rUfw814VFrlDXnh1tFHT93HpjRR2w64lY79MRj52WI5yg1imoKSQyj4t3JTh95kpMPbdsSn+TziDXSttaQ==" saltValue="ew+fw1rx6Ps2o9oD9GSNpw==" spinCount="100000" sheet="1" objects="1" scenarios="1"/>
  <mergeCells count="2">
    <mergeCell ref="D3:H3"/>
    <mergeCell ref="D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RowColHeaders="0" workbookViewId="0">
      <selection activeCell="A2" sqref="A2"/>
    </sheetView>
  </sheetViews>
  <sheetFormatPr defaultRowHeight="15" x14ac:dyDescent="0.25"/>
  <cols>
    <col min="1" max="1" width="9.140625" style="1"/>
    <col min="2" max="2" width="6.7109375" style="1" customWidth="1"/>
    <col min="3" max="3" width="9.140625" style="1"/>
    <col min="4" max="4" width="20.140625" style="1" customWidth="1"/>
    <col min="5" max="16384" width="9.140625" style="1"/>
  </cols>
  <sheetData>
    <row r="1" spans="1:15" x14ac:dyDescent="0.25">
      <c r="A1" s="2" t="s">
        <v>53</v>
      </c>
    </row>
    <row r="2" spans="1:15" x14ac:dyDescent="0.25">
      <c r="A2" s="2"/>
    </row>
    <row r="3" spans="1:15" x14ac:dyDescent="0.25">
      <c r="A3" s="2"/>
      <c r="B3" s="2" t="s">
        <v>67</v>
      </c>
    </row>
    <row r="5" spans="1:15" x14ac:dyDescent="0.25">
      <c r="B5" s="6" t="s">
        <v>30</v>
      </c>
      <c r="C5" s="62" t="s">
        <v>54</v>
      </c>
      <c r="D5" s="62"/>
      <c r="E5" s="62"/>
      <c r="F5" s="62"/>
      <c r="G5" s="62"/>
      <c r="H5" s="62"/>
      <c r="I5" s="62"/>
      <c r="J5" s="62"/>
      <c r="M5" s="3">
        <f>szamolas!J4</f>
        <v>0</v>
      </c>
    </row>
    <row r="6" spans="1:15" x14ac:dyDescent="0.25">
      <c r="B6" s="6" t="s">
        <v>31</v>
      </c>
      <c r="C6" s="62" t="s">
        <v>64</v>
      </c>
      <c r="D6" s="62"/>
      <c r="E6" s="62"/>
      <c r="F6" s="62"/>
      <c r="G6" s="62"/>
      <c r="H6" s="62"/>
      <c r="I6" s="62"/>
      <c r="J6" s="62"/>
      <c r="M6" s="3">
        <f>szamolas!J6</f>
        <v>0</v>
      </c>
      <c r="N6" s="3">
        <f>szamolas!J7</f>
        <v>0</v>
      </c>
    </row>
    <row r="7" spans="1:15" x14ac:dyDescent="0.25">
      <c r="B7" s="6" t="s">
        <v>32</v>
      </c>
      <c r="C7" s="62" t="s">
        <v>66</v>
      </c>
      <c r="D7" s="62"/>
      <c r="E7" s="62"/>
      <c r="F7" s="62"/>
      <c r="G7" s="62"/>
      <c r="H7" s="62"/>
      <c r="I7" s="62"/>
      <c r="J7" s="62"/>
      <c r="M7" s="3">
        <f>szamolas!J9</f>
        <v>0</v>
      </c>
      <c r="N7" s="12">
        <f>szamolas!J10</f>
        <v>0</v>
      </c>
    </row>
    <row r="8" spans="1:15" x14ac:dyDescent="0.25">
      <c r="B8" s="6" t="s">
        <v>33</v>
      </c>
      <c r="C8" s="62" t="s">
        <v>69</v>
      </c>
      <c r="D8" s="62"/>
      <c r="E8" s="62"/>
      <c r="F8" s="62"/>
      <c r="G8" s="62"/>
      <c r="H8" s="62"/>
      <c r="I8" s="62"/>
      <c r="J8" s="62"/>
      <c r="M8" s="3">
        <f>szamolas!J12</f>
        <v>0</v>
      </c>
      <c r="N8" s="3">
        <f>szamolas!J13</f>
        <v>0</v>
      </c>
      <c r="O8" s="3">
        <f>szamolas!J14</f>
        <v>0</v>
      </c>
    </row>
    <row r="9" spans="1:15" x14ac:dyDescent="0.25">
      <c r="B9" s="7"/>
    </row>
    <row r="12" spans="1:15" ht="42.75" customHeight="1" x14ac:dyDescent="0.25">
      <c r="C12" s="11" t="s">
        <v>47</v>
      </c>
      <c r="D12" s="11" t="s">
        <v>48</v>
      </c>
      <c r="E12" s="11" t="s">
        <v>49</v>
      </c>
      <c r="F12" s="11" t="s">
        <v>50</v>
      </c>
      <c r="G12" s="11" t="s">
        <v>51</v>
      </c>
      <c r="H12" s="11" t="s">
        <v>52</v>
      </c>
      <c r="I12" s="11" t="s">
        <v>63</v>
      </c>
      <c r="J12" s="11" t="s">
        <v>65</v>
      </c>
      <c r="K12" s="11" t="s">
        <v>68</v>
      </c>
    </row>
    <row r="13" spans="1:15" x14ac:dyDescent="0.25">
      <c r="C13" s="8">
        <v>1</v>
      </c>
      <c r="D13" s="8" t="s">
        <v>55</v>
      </c>
      <c r="E13" s="10">
        <v>15</v>
      </c>
      <c r="F13" s="10">
        <v>14</v>
      </c>
      <c r="G13" s="10">
        <v>11</v>
      </c>
      <c r="H13" s="10">
        <v>13</v>
      </c>
      <c r="I13" s="19"/>
      <c r="J13" s="19"/>
      <c r="K13" s="22"/>
    </row>
    <row r="14" spans="1:15" x14ac:dyDescent="0.25">
      <c r="C14" s="8">
        <v>2</v>
      </c>
      <c r="D14" s="8" t="s">
        <v>70</v>
      </c>
      <c r="E14" s="10">
        <v>13</v>
      </c>
      <c r="F14" s="10">
        <v>16</v>
      </c>
      <c r="G14" s="10">
        <v>18</v>
      </c>
      <c r="H14" s="10">
        <v>19</v>
      </c>
      <c r="I14" s="19"/>
      <c r="J14" s="19"/>
      <c r="K14" s="22"/>
    </row>
    <row r="15" spans="1:15" x14ac:dyDescent="0.25">
      <c r="C15" s="9"/>
      <c r="D15" s="8" t="s">
        <v>56</v>
      </c>
      <c r="E15" s="10">
        <v>10</v>
      </c>
      <c r="F15" s="10">
        <v>10</v>
      </c>
      <c r="G15" s="10">
        <v>9</v>
      </c>
      <c r="H15" s="10">
        <v>8</v>
      </c>
      <c r="I15" s="19"/>
      <c r="J15" s="19"/>
      <c r="K15" s="22"/>
    </row>
    <row r="16" spans="1:15" x14ac:dyDescent="0.25">
      <c r="C16" s="9"/>
      <c r="D16" s="8" t="s">
        <v>57</v>
      </c>
      <c r="E16" s="10">
        <v>18</v>
      </c>
      <c r="F16" s="10">
        <v>19</v>
      </c>
      <c r="G16" s="10">
        <v>19</v>
      </c>
      <c r="H16" s="10">
        <v>20</v>
      </c>
      <c r="I16" s="19"/>
      <c r="J16" s="19"/>
      <c r="K16" s="22"/>
    </row>
    <row r="17" spans="3:11" x14ac:dyDescent="0.25">
      <c r="C17" s="9"/>
      <c r="D17" s="8" t="s">
        <v>58</v>
      </c>
      <c r="E17" s="10">
        <v>14</v>
      </c>
      <c r="F17" s="10">
        <v>16</v>
      </c>
      <c r="G17" s="10">
        <v>12</v>
      </c>
      <c r="H17" s="10">
        <v>16</v>
      </c>
      <c r="I17" s="19"/>
      <c r="J17" s="19"/>
      <c r="K17" s="22"/>
    </row>
    <row r="18" spans="3:11" x14ac:dyDescent="0.25">
      <c r="C18" s="9"/>
      <c r="D18" s="8" t="s">
        <v>59</v>
      </c>
      <c r="E18" s="10">
        <v>8</v>
      </c>
      <c r="F18" s="10">
        <v>11</v>
      </c>
      <c r="G18" s="10">
        <v>7</v>
      </c>
      <c r="H18" s="10">
        <v>5</v>
      </c>
      <c r="I18" s="19"/>
      <c r="J18" s="19"/>
      <c r="K18" s="22"/>
    </row>
    <row r="19" spans="3:11" x14ac:dyDescent="0.25">
      <c r="C19" s="9"/>
      <c r="D19" s="8" t="s">
        <v>60</v>
      </c>
      <c r="E19" s="10">
        <v>16</v>
      </c>
      <c r="F19" s="10">
        <v>19</v>
      </c>
      <c r="G19" s="10">
        <v>16</v>
      </c>
      <c r="H19" s="10">
        <v>17</v>
      </c>
      <c r="I19" s="19"/>
      <c r="J19" s="19"/>
      <c r="K19" s="22"/>
    </row>
    <row r="20" spans="3:11" x14ac:dyDescent="0.25">
      <c r="C20" s="9"/>
      <c r="D20" s="8" t="s">
        <v>61</v>
      </c>
      <c r="E20" s="10">
        <v>13</v>
      </c>
      <c r="F20" s="10">
        <v>16</v>
      </c>
      <c r="G20" s="10">
        <v>17</v>
      </c>
      <c r="H20" s="10">
        <v>17</v>
      </c>
      <c r="I20" s="19"/>
      <c r="J20" s="19"/>
      <c r="K20" s="22"/>
    </row>
    <row r="21" spans="3:11" x14ac:dyDescent="0.25">
      <c r="C21" s="9"/>
      <c r="D21" s="8" t="s">
        <v>62</v>
      </c>
      <c r="E21" s="10">
        <v>12</v>
      </c>
      <c r="F21" s="10">
        <v>13</v>
      </c>
      <c r="G21" s="10">
        <v>14</v>
      </c>
      <c r="H21" s="10">
        <v>12</v>
      </c>
      <c r="I21" s="19"/>
      <c r="J21" s="19"/>
      <c r="K21" s="22"/>
    </row>
  </sheetData>
  <mergeCells count="4">
    <mergeCell ref="C8:J8"/>
    <mergeCell ref="C7:J7"/>
    <mergeCell ref="C6:J6"/>
    <mergeCell ref="C5:J5"/>
  </mergeCells>
  <conditionalFormatting sqref="M5:M8 N6:N8 O8">
    <cfRule type="cellIs" dxfId="7" priority="1" operator="equal">
      <formula>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RowColHeaders="0" workbookViewId="0">
      <selection activeCell="A2" sqref="A2"/>
    </sheetView>
  </sheetViews>
  <sheetFormatPr defaultRowHeight="15" x14ac:dyDescent="0.25"/>
  <cols>
    <col min="1" max="16384" width="9.140625" style="1"/>
  </cols>
  <sheetData>
    <row r="1" spans="1:19" x14ac:dyDescent="0.25">
      <c r="A1" s="2" t="s">
        <v>53</v>
      </c>
    </row>
    <row r="4" spans="1:19" x14ac:dyDescent="0.25">
      <c r="B4" s="2" t="s">
        <v>71</v>
      </c>
    </row>
    <row r="5" spans="1:19" ht="18.75" x14ac:dyDescent="0.3">
      <c r="B5" s="2"/>
      <c r="M5" s="13" t="s">
        <v>78</v>
      </c>
    </row>
    <row r="6" spans="1:19" ht="21.75" customHeight="1" x14ac:dyDescent="0.25">
      <c r="M6" s="18" t="s">
        <v>75</v>
      </c>
      <c r="N6" s="18" t="s">
        <v>77</v>
      </c>
      <c r="O6" s="18" t="s">
        <v>76</v>
      </c>
    </row>
    <row r="7" spans="1:19" ht="30" customHeight="1" x14ac:dyDescent="0.25">
      <c r="B7" s="6" t="s">
        <v>30</v>
      </c>
      <c r="C7" s="63" t="s">
        <v>79</v>
      </c>
      <c r="D7" s="63"/>
      <c r="E7" s="63"/>
      <c r="F7" s="63"/>
      <c r="G7" s="63"/>
      <c r="H7" s="63"/>
      <c r="I7" s="63"/>
      <c r="J7" s="63"/>
      <c r="K7" s="63"/>
      <c r="M7" s="10">
        <v>60</v>
      </c>
      <c r="N7" s="19"/>
      <c r="O7" s="19"/>
      <c r="R7" s="3">
        <f>szamolas!T4</f>
        <v>0</v>
      </c>
      <c r="S7" s="3">
        <f>szamolas!U4</f>
        <v>0</v>
      </c>
    </row>
    <row r="8" spans="1:19" ht="38.25" customHeight="1" x14ac:dyDescent="0.25">
      <c r="B8" s="6" t="s">
        <v>31</v>
      </c>
      <c r="C8" s="64" t="s">
        <v>81</v>
      </c>
      <c r="D8" s="65"/>
      <c r="E8" s="65"/>
      <c r="F8" s="65"/>
      <c r="G8" s="65"/>
      <c r="H8" s="65"/>
      <c r="I8" s="65"/>
      <c r="J8" s="65"/>
      <c r="K8" s="66"/>
    </row>
    <row r="9" spans="1:19" ht="18.75" x14ac:dyDescent="0.3">
      <c r="B9" s="7"/>
      <c r="M9" s="13" t="s">
        <v>80</v>
      </c>
    </row>
    <row r="10" spans="1:19" ht="18.75" x14ac:dyDescent="0.3">
      <c r="B10" s="7"/>
      <c r="M10" s="20" t="s">
        <v>75</v>
      </c>
      <c r="N10" s="20" t="s">
        <v>76</v>
      </c>
      <c r="O10" s="20" t="s">
        <v>77</v>
      </c>
    </row>
    <row r="11" spans="1:19" ht="28.5" customHeight="1" x14ac:dyDescent="0.25">
      <c r="M11" s="21"/>
      <c r="N11" s="21"/>
      <c r="O11" s="21"/>
      <c r="Q11" s="3">
        <f>szamolas!T6</f>
        <v>0</v>
      </c>
      <c r="R11" s="3">
        <f>szamolas!U6</f>
        <v>0</v>
      </c>
      <c r="S11" s="3">
        <f>szamolas!V6</f>
        <v>0</v>
      </c>
    </row>
    <row r="13" spans="1:19" ht="18" x14ac:dyDescent="0.25">
      <c r="F13" s="16" t="s">
        <v>76</v>
      </c>
      <c r="G13" s="17"/>
    </row>
    <row r="18" spans="6:11" ht="21" x14ac:dyDescent="0.35">
      <c r="H18" s="14" t="s">
        <v>74</v>
      </c>
    </row>
    <row r="19" spans="6:11" ht="18.75" x14ac:dyDescent="0.3">
      <c r="F19" s="13" t="s">
        <v>72</v>
      </c>
    </row>
    <row r="22" spans="6:11" x14ac:dyDescent="0.25">
      <c r="K22" s="15"/>
    </row>
    <row r="24" spans="6:11" ht="18" x14ac:dyDescent="0.25">
      <c r="G24" s="17" t="s">
        <v>77</v>
      </c>
      <c r="H24" s="16" t="s">
        <v>75</v>
      </c>
    </row>
    <row r="26" spans="6:11" ht="18.75" x14ac:dyDescent="0.3">
      <c r="H26" s="13" t="s">
        <v>73</v>
      </c>
    </row>
  </sheetData>
  <mergeCells count="2">
    <mergeCell ref="C7:K7"/>
    <mergeCell ref="C8:K8"/>
  </mergeCells>
  <conditionalFormatting sqref="Q11:S11 R7:S7">
    <cfRule type="cellIs" dxfId="6" priority="1" operator="equal">
      <formula>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RowColHeaders="0" workbookViewId="0">
      <selection activeCell="A4" sqref="A4"/>
    </sheetView>
  </sheetViews>
  <sheetFormatPr defaultRowHeight="15" x14ac:dyDescent="0.25"/>
  <cols>
    <col min="1" max="2" width="9.140625" style="1"/>
    <col min="3" max="3" width="24.85546875" style="1" bestFit="1" customWidth="1"/>
    <col min="4" max="4" width="9.7109375" style="1" bestFit="1" customWidth="1"/>
    <col min="5" max="6" width="9.140625" style="1"/>
    <col min="7" max="7" width="10.140625" style="1" customWidth="1"/>
    <col min="8" max="9" width="9.140625" style="1"/>
    <col min="10" max="10" width="15.7109375" style="1" customWidth="1"/>
    <col min="11" max="16384" width="9.140625" style="1"/>
  </cols>
  <sheetData>
    <row r="1" spans="1:14" x14ac:dyDescent="0.25">
      <c r="A1" s="2" t="s">
        <v>53</v>
      </c>
    </row>
    <row r="3" spans="1:14" x14ac:dyDescent="0.25">
      <c r="B3" s="2" t="s">
        <v>171</v>
      </c>
    </row>
    <row r="5" spans="1:14" x14ac:dyDescent="0.25">
      <c r="B5" s="47" t="s">
        <v>30</v>
      </c>
      <c r="C5" s="62" t="s">
        <v>116</v>
      </c>
      <c r="D5" s="62"/>
      <c r="E5" s="62"/>
      <c r="F5" s="62"/>
      <c r="G5" s="62"/>
      <c r="H5" s="62"/>
      <c r="I5" s="62"/>
      <c r="J5" s="62"/>
      <c r="M5" s="3">
        <f>szamolas!U13</f>
        <v>0</v>
      </c>
      <c r="N5" s="3">
        <f>szamolas!U14</f>
        <v>0</v>
      </c>
    </row>
    <row r="6" spans="1:14" x14ac:dyDescent="0.25">
      <c r="B6" s="47" t="s">
        <v>31</v>
      </c>
      <c r="C6" s="62" t="s">
        <v>117</v>
      </c>
      <c r="D6" s="62"/>
      <c r="E6" s="62"/>
      <c r="F6" s="62"/>
      <c r="G6" s="62"/>
      <c r="H6" s="62"/>
      <c r="I6" s="62"/>
      <c r="J6" s="62"/>
      <c r="M6" s="3">
        <f>szamolas!V13</f>
        <v>0</v>
      </c>
      <c r="N6" s="3">
        <f>szamolas!V14</f>
        <v>0</v>
      </c>
    </row>
    <row r="7" spans="1:14" ht="50.25" customHeight="1" x14ac:dyDescent="0.25">
      <c r="B7" s="47" t="s">
        <v>32</v>
      </c>
      <c r="C7" s="63" t="s">
        <v>198</v>
      </c>
      <c r="D7" s="63"/>
      <c r="E7" s="63"/>
      <c r="F7" s="63"/>
      <c r="G7" s="63"/>
      <c r="H7" s="63"/>
      <c r="I7" s="63"/>
      <c r="J7" s="63"/>
      <c r="M7" s="3">
        <f>szamolas!W13</f>
        <v>0</v>
      </c>
      <c r="N7" s="3">
        <f>szamolas!W14</f>
        <v>0</v>
      </c>
    </row>
    <row r="8" spans="1:14" x14ac:dyDescent="0.25">
      <c r="B8" s="7"/>
      <c r="C8" s="67"/>
      <c r="D8" s="67"/>
      <c r="E8" s="67"/>
      <c r="F8" s="67"/>
      <c r="G8" s="67"/>
      <c r="H8" s="67"/>
      <c r="I8" s="67"/>
      <c r="J8" s="67"/>
    </row>
    <row r="11" spans="1:14" x14ac:dyDescent="0.25">
      <c r="C11" s="74" t="s">
        <v>110</v>
      </c>
      <c r="D11" s="75"/>
      <c r="E11" s="75"/>
      <c r="F11" s="75"/>
      <c r="G11" s="76"/>
    </row>
    <row r="12" spans="1:14" x14ac:dyDescent="0.25">
      <c r="C12" s="77"/>
      <c r="D12" s="78"/>
      <c r="E12" s="78"/>
      <c r="F12" s="78"/>
      <c r="G12" s="79"/>
    </row>
    <row r="13" spans="1:14" x14ac:dyDescent="0.25">
      <c r="C13" s="70" t="s">
        <v>82</v>
      </c>
      <c r="D13" s="6" t="s">
        <v>83</v>
      </c>
      <c r="E13" s="70" t="s">
        <v>85</v>
      </c>
      <c r="F13" s="70" t="s">
        <v>86</v>
      </c>
      <c r="G13" s="24" t="s">
        <v>111</v>
      </c>
      <c r="H13" s="72" t="s">
        <v>114</v>
      </c>
      <c r="I13" s="80" t="s">
        <v>113</v>
      </c>
      <c r="J13" s="69" t="s">
        <v>115</v>
      </c>
      <c r="K13" s="68"/>
    </row>
    <row r="14" spans="1:14" x14ac:dyDescent="0.25">
      <c r="C14" s="71"/>
      <c r="D14" s="6" t="s">
        <v>84</v>
      </c>
      <c r="E14" s="71"/>
      <c r="F14" s="71"/>
      <c r="G14" s="25" t="s">
        <v>112</v>
      </c>
      <c r="H14" s="73"/>
      <c r="I14" s="80"/>
      <c r="J14" s="69"/>
      <c r="K14" s="68"/>
    </row>
    <row r="15" spans="1:14" x14ac:dyDescent="0.25">
      <c r="C15" s="8" t="s">
        <v>87</v>
      </c>
      <c r="D15" s="8" t="s">
        <v>88</v>
      </c>
      <c r="E15" s="8">
        <v>14.4</v>
      </c>
      <c r="F15" s="8">
        <v>1.8</v>
      </c>
      <c r="G15" s="26">
        <v>64.400000000000006</v>
      </c>
      <c r="H15" s="9"/>
      <c r="I15" s="9"/>
      <c r="J15" s="27"/>
      <c r="K15" s="28"/>
    </row>
    <row r="16" spans="1:14" x14ac:dyDescent="0.25">
      <c r="C16" s="8" t="s">
        <v>89</v>
      </c>
      <c r="D16" s="8" t="s">
        <v>90</v>
      </c>
      <c r="E16" s="8">
        <v>25</v>
      </c>
      <c r="F16" s="8">
        <v>8</v>
      </c>
      <c r="G16" s="8">
        <v>42</v>
      </c>
      <c r="H16" s="9"/>
      <c r="I16" s="9"/>
      <c r="J16" s="27"/>
      <c r="K16" s="28"/>
    </row>
    <row r="17" spans="3:11" x14ac:dyDescent="0.25">
      <c r="C17" s="8" t="s">
        <v>91</v>
      </c>
      <c r="D17" s="8" t="s">
        <v>92</v>
      </c>
      <c r="E17" s="8">
        <v>9.4</v>
      </c>
      <c r="F17" s="8">
        <v>1</v>
      </c>
      <c r="G17" s="8">
        <v>73.400000000000006</v>
      </c>
      <c r="H17" s="9"/>
      <c r="I17" s="9"/>
      <c r="J17" s="27"/>
      <c r="K17" s="28"/>
    </row>
    <row r="18" spans="3:11" x14ac:dyDescent="0.25">
      <c r="C18" s="8" t="s">
        <v>93</v>
      </c>
      <c r="D18" s="8" t="s">
        <v>94</v>
      </c>
      <c r="E18" s="8">
        <v>15</v>
      </c>
      <c r="F18" s="8">
        <v>5.5</v>
      </c>
      <c r="G18" s="8">
        <v>51</v>
      </c>
      <c r="H18" s="9"/>
      <c r="I18" s="9"/>
      <c r="J18" s="27"/>
      <c r="K18" s="28"/>
    </row>
    <row r="19" spans="3:11" x14ac:dyDescent="0.25">
      <c r="C19" s="8" t="s">
        <v>95</v>
      </c>
      <c r="D19" s="8" t="s">
        <v>96</v>
      </c>
      <c r="E19" s="8">
        <v>13.5</v>
      </c>
      <c r="F19" s="8">
        <v>1</v>
      </c>
      <c r="G19" s="8">
        <v>70.400000000000006</v>
      </c>
      <c r="H19" s="9"/>
      <c r="I19" s="9"/>
      <c r="J19" s="27"/>
      <c r="K19" s="28"/>
    </row>
    <row r="20" spans="3:11" x14ac:dyDescent="0.25">
      <c r="C20" s="8" t="s">
        <v>97</v>
      </c>
      <c r="D20" s="8" t="s">
        <v>98</v>
      </c>
      <c r="E20" s="8">
        <v>11</v>
      </c>
      <c r="F20" s="8">
        <v>3.9</v>
      </c>
      <c r="G20" s="8">
        <v>70.599999999999994</v>
      </c>
      <c r="H20" s="9"/>
      <c r="I20" s="9"/>
      <c r="J20" s="27"/>
      <c r="K20" s="28"/>
    </row>
    <row r="21" spans="3:11" x14ac:dyDescent="0.25">
      <c r="C21" s="8" t="s">
        <v>99</v>
      </c>
      <c r="D21" s="8" t="s">
        <v>100</v>
      </c>
      <c r="E21" s="8">
        <v>9.6</v>
      </c>
      <c r="F21" s="8">
        <v>3.1</v>
      </c>
      <c r="G21" s="8">
        <v>70.2</v>
      </c>
      <c r="H21" s="9"/>
      <c r="I21" s="9"/>
      <c r="J21" s="27"/>
      <c r="K21" s="28"/>
    </row>
    <row r="22" spans="3:11" x14ac:dyDescent="0.25">
      <c r="C22" s="8" t="s">
        <v>101</v>
      </c>
      <c r="D22" s="8" t="s">
        <v>102</v>
      </c>
      <c r="E22" s="8">
        <v>7.7</v>
      </c>
      <c r="F22" s="8">
        <v>0.6</v>
      </c>
      <c r="G22" s="8">
        <v>83</v>
      </c>
      <c r="H22" s="9"/>
      <c r="I22" s="9"/>
      <c r="J22" s="27"/>
      <c r="K22" s="28"/>
    </row>
    <row r="23" spans="3:11" x14ac:dyDescent="0.25">
      <c r="C23" s="8" t="s">
        <v>103</v>
      </c>
      <c r="D23" s="8" t="s">
        <v>96</v>
      </c>
      <c r="E23" s="8">
        <v>8</v>
      </c>
      <c r="F23" s="8">
        <v>0.3</v>
      </c>
      <c r="G23" s="8">
        <v>77.5</v>
      </c>
      <c r="H23" s="9"/>
      <c r="I23" s="9"/>
      <c r="J23" s="27"/>
      <c r="K23" s="28"/>
    </row>
    <row r="24" spans="3:11" x14ac:dyDescent="0.25">
      <c r="C24" s="8" t="s">
        <v>104</v>
      </c>
      <c r="D24" s="8" t="s">
        <v>105</v>
      </c>
      <c r="E24" s="8">
        <v>6.9</v>
      </c>
      <c r="F24" s="8">
        <v>0.6</v>
      </c>
      <c r="G24" s="8">
        <v>79.400000000000006</v>
      </c>
      <c r="H24" s="9"/>
      <c r="I24" s="9"/>
      <c r="J24" s="27"/>
      <c r="K24" s="28"/>
    </row>
    <row r="25" spans="3:11" x14ac:dyDescent="0.25">
      <c r="C25" s="8" t="s">
        <v>106</v>
      </c>
      <c r="D25" s="8" t="s">
        <v>107</v>
      </c>
      <c r="E25" s="8">
        <v>14.4</v>
      </c>
      <c r="F25" s="8">
        <v>6.8</v>
      </c>
      <c r="G25" s="8">
        <v>64.3</v>
      </c>
      <c r="H25" s="9"/>
      <c r="I25" s="9"/>
      <c r="J25" s="27"/>
      <c r="K25" s="28"/>
    </row>
    <row r="26" spans="3:11" x14ac:dyDescent="0.25">
      <c r="C26" s="8" t="s">
        <v>108</v>
      </c>
      <c r="D26" s="8" t="s">
        <v>109</v>
      </c>
      <c r="E26" s="8">
        <v>10.199999999999999</v>
      </c>
      <c r="F26" s="8">
        <v>0.9</v>
      </c>
      <c r="G26" s="8">
        <v>73.3</v>
      </c>
      <c r="H26" s="9"/>
      <c r="I26" s="9"/>
      <c r="J26" s="27"/>
      <c r="K26" s="28"/>
    </row>
  </sheetData>
  <mergeCells count="12">
    <mergeCell ref="C6:J6"/>
    <mergeCell ref="C5:J5"/>
    <mergeCell ref="K13:K14"/>
    <mergeCell ref="J13:J14"/>
    <mergeCell ref="C13:C14"/>
    <mergeCell ref="H13:H14"/>
    <mergeCell ref="C8:J8"/>
    <mergeCell ref="C7:J7"/>
    <mergeCell ref="C11:G12"/>
    <mergeCell ref="E13:E14"/>
    <mergeCell ref="F13:F14"/>
    <mergeCell ref="I13:I14"/>
  </mergeCells>
  <conditionalFormatting sqref="M5:N7">
    <cfRule type="cellIs" dxfId="5" priority="1" operator="equal">
      <formula>1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RowColHeaders="0" workbookViewId="0">
      <selection activeCell="A2" sqref="A2"/>
    </sheetView>
  </sheetViews>
  <sheetFormatPr defaultRowHeight="15" x14ac:dyDescent="0.25"/>
  <cols>
    <col min="1" max="11" width="9.140625" style="1"/>
    <col min="12" max="13" width="10.5703125" style="1" customWidth="1"/>
    <col min="14" max="16384" width="9.140625" style="1"/>
  </cols>
  <sheetData>
    <row r="1" spans="1:16" x14ac:dyDescent="0.25">
      <c r="A1" s="2" t="s">
        <v>53</v>
      </c>
    </row>
    <row r="2" spans="1:16" x14ac:dyDescent="0.25">
      <c r="A2" s="2"/>
    </row>
    <row r="3" spans="1:16" x14ac:dyDescent="0.25">
      <c r="A3" s="2"/>
      <c r="B3" s="2" t="s">
        <v>172</v>
      </c>
    </row>
    <row r="5" spans="1:16" ht="34.5" customHeight="1" x14ac:dyDescent="0.25">
      <c r="B5" s="6" t="s">
        <v>124</v>
      </c>
      <c r="C5" s="63" t="s">
        <v>131</v>
      </c>
      <c r="D5" s="63"/>
      <c r="E5" s="63"/>
      <c r="F5" s="63"/>
      <c r="G5" s="63"/>
      <c r="H5" s="63"/>
      <c r="I5" s="63"/>
      <c r="J5" s="63"/>
      <c r="K5" s="63"/>
      <c r="L5" s="63"/>
    </row>
    <row r="6" spans="1:16" x14ac:dyDescent="0.25">
      <c r="B6" s="6" t="s">
        <v>30</v>
      </c>
      <c r="C6" s="62" t="s">
        <v>125</v>
      </c>
      <c r="D6" s="62"/>
      <c r="E6" s="62"/>
      <c r="F6" s="62"/>
      <c r="G6" s="62"/>
      <c r="H6" s="62"/>
      <c r="I6" s="62"/>
      <c r="J6" s="62"/>
      <c r="K6" s="62"/>
      <c r="L6" s="62"/>
      <c r="O6" s="3">
        <f>szamolas!S22</f>
        <v>0</v>
      </c>
    </row>
    <row r="7" spans="1:16" x14ac:dyDescent="0.25">
      <c r="B7" s="6" t="s">
        <v>31</v>
      </c>
      <c r="C7" s="62" t="s">
        <v>126</v>
      </c>
      <c r="D7" s="62"/>
      <c r="E7" s="62"/>
      <c r="F7" s="62"/>
      <c r="G7" s="62"/>
      <c r="H7" s="62"/>
      <c r="I7" s="62"/>
      <c r="J7" s="62"/>
      <c r="K7" s="62"/>
      <c r="L7" s="62"/>
      <c r="O7" s="3">
        <f>szamolas!S24</f>
        <v>0</v>
      </c>
      <c r="P7" s="3">
        <f>szamolas!S25</f>
        <v>0</v>
      </c>
    </row>
    <row r="8" spans="1:16" x14ac:dyDescent="0.25">
      <c r="B8" s="6" t="s">
        <v>32</v>
      </c>
      <c r="C8" s="62" t="s">
        <v>127</v>
      </c>
      <c r="D8" s="62"/>
      <c r="E8" s="62"/>
      <c r="F8" s="62"/>
      <c r="G8" s="62"/>
      <c r="H8" s="62"/>
      <c r="I8" s="62"/>
      <c r="J8" s="62"/>
      <c r="K8" s="62"/>
      <c r="L8" s="62"/>
      <c r="O8" s="3">
        <f>szamolas!T24</f>
        <v>0</v>
      </c>
      <c r="P8" s="3">
        <f>szamolas!T25</f>
        <v>0</v>
      </c>
    </row>
    <row r="9" spans="1:16" x14ac:dyDescent="0.25">
      <c r="B9" s="6" t="s">
        <v>33</v>
      </c>
      <c r="C9" s="62" t="s">
        <v>128</v>
      </c>
      <c r="D9" s="62"/>
      <c r="E9" s="62"/>
      <c r="F9" s="62"/>
      <c r="G9" s="62"/>
      <c r="H9" s="62"/>
      <c r="I9" s="62"/>
      <c r="J9" s="62"/>
      <c r="K9" s="62"/>
      <c r="L9" s="62"/>
      <c r="O9" s="3">
        <f>szamolas!S27</f>
        <v>0</v>
      </c>
      <c r="P9" s="3">
        <f>szamolas!S28</f>
        <v>0</v>
      </c>
    </row>
    <row r="13" spans="1:16" ht="21" x14ac:dyDescent="0.25">
      <c r="C13" s="41" t="s">
        <v>78</v>
      </c>
      <c r="L13" s="41" t="s">
        <v>80</v>
      </c>
    </row>
    <row r="14" spans="1:16" x14ac:dyDescent="0.25">
      <c r="C14" s="6" t="s">
        <v>118</v>
      </c>
      <c r="D14" s="6" t="s">
        <v>119</v>
      </c>
      <c r="E14" s="6" t="s">
        <v>120</v>
      </c>
      <c r="G14" s="42"/>
      <c r="L14" s="6" t="s">
        <v>121</v>
      </c>
      <c r="M14" s="6" t="s">
        <v>122</v>
      </c>
      <c r="O14" s="6" t="s">
        <v>123</v>
      </c>
    </row>
    <row r="15" spans="1:16" x14ac:dyDescent="0.25">
      <c r="C15" s="10">
        <v>1.25</v>
      </c>
      <c r="D15" s="9"/>
      <c r="E15" s="9"/>
      <c r="G15" s="8">
        <v>3.1415000000000002</v>
      </c>
      <c r="L15" s="8">
        <v>1250</v>
      </c>
      <c r="M15" s="9"/>
      <c r="O15" s="40">
        <v>0.27</v>
      </c>
    </row>
    <row r="16" spans="1:16" x14ac:dyDescent="0.25">
      <c r="C16" s="10">
        <v>1.33</v>
      </c>
      <c r="D16" s="9"/>
      <c r="E16" s="9"/>
      <c r="L16" s="8">
        <v>1325</v>
      </c>
      <c r="M16" s="9"/>
    </row>
    <row r="17" spans="3:13" x14ac:dyDescent="0.25">
      <c r="C17" s="10">
        <v>1.41</v>
      </c>
      <c r="D17" s="9"/>
      <c r="E17" s="9"/>
      <c r="L17" s="8">
        <v>1400</v>
      </c>
      <c r="M17" s="9"/>
    </row>
    <row r="18" spans="3:13" x14ac:dyDescent="0.25">
      <c r="C18" s="10">
        <v>1.49</v>
      </c>
      <c r="D18" s="9"/>
      <c r="E18" s="9"/>
      <c r="L18" s="8">
        <v>1475</v>
      </c>
      <c r="M18" s="9"/>
    </row>
    <row r="19" spans="3:13" x14ac:dyDescent="0.25">
      <c r="C19" s="10">
        <v>1.57</v>
      </c>
      <c r="D19" s="9"/>
      <c r="E19" s="9"/>
      <c r="L19" s="8">
        <v>1550</v>
      </c>
      <c r="M19" s="9"/>
    </row>
    <row r="20" spans="3:13" x14ac:dyDescent="0.25">
      <c r="C20" s="10">
        <v>1.65</v>
      </c>
      <c r="D20" s="9"/>
      <c r="E20" s="9"/>
      <c r="L20" s="8">
        <v>1625</v>
      </c>
      <c r="M20" s="9"/>
    </row>
    <row r="21" spans="3:13" x14ac:dyDescent="0.25">
      <c r="C21" s="10">
        <v>1.73</v>
      </c>
      <c r="D21" s="9"/>
      <c r="E21" s="9"/>
      <c r="L21" s="8">
        <v>1700</v>
      </c>
      <c r="M21" s="9"/>
    </row>
    <row r="22" spans="3:13" x14ac:dyDescent="0.25">
      <c r="C22" s="10">
        <v>1.81</v>
      </c>
      <c r="D22" s="9"/>
      <c r="E22" s="9"/>
      <c r="L22" s="8">
        <v>1775</v>
      </c>
      <c r="M22" s="9"/>
    </row>
    <row r="23" spans="3:13" x14ac:dyDescent="0.25">
      <c r="C23" s="10">
        <v>1.89</v>
      </c>
      <c r="D23" s="9"/>
      <c r="E23" s="9"/>
      <c r="L23" s="8">
        <v>1850</v>
      </c>
      <c r="M23" s="9"/>
    </row>
    <row r="24" spans="3:13" x14ac:dyDescent="0.25">
      <c r="C24" s="10">
        <v>1.97</v>
      </c>
      <c r="D24" s="9"/>
      <c r="E24" s="9"/>
      <c r="L24" s="8">
        <v>1925</v>
      </c>
      <c r="M24" s="9"/>
    </row>
    <row r="25" spans="3:13" x14ac:dyDescent="0.25">
      <c r="C25" s="10">
        <v>2.0499999999999998</v>
      </c>
      <c r="D25" s="9"/>
      <c r="E25" s="9"/>
      <c r="L25" s="8">
        <v>2000</v>
      </c>
      <c r="M25" s="9"/>
    </row>
    <row r="26" spans="3:13" x14ac:dyDescent="0.25">
      <c r="C26" s="10">
        <v>2.13</v>
      </c>
      <c r="D26" s="9"/>
      <c r="E26" s="9"/>
      <c r="L26" s="8">
        <v>2075</v>
      </c>
      <c r="M26" s="9"/>
    </row>
    <row r="27" spans="3:13" x14ac:dyDescent="0.25">
      <c r="C27" s="10">
        <v>2.21</v>
      </c>
      <c r="D27" s="9"/>
      <c r="E27" s="9"/>
      <c r="L27" s="8">
        <v>2150</v>
      </c>
      <c r="M27" s="9"/>
    </row>
    <row r="28" spans="3:13" x14ac:dyDescent="0.25">
      <c r="C28" s="10">
        <v>2.29</v>
      </c>
      <c r="D28" s="9"/>
      <c r="E28" s="9"/>
      <c r="L28" s="8">
        <v>2225</v>
      </c>
      <c r="M28" s="9"/>
    </row>
    <row r="29" spans="3:13" x14ac:dyDescent="0.25">
      <c r="C29" s="10">
        <v>2.37</v>
      </c>
      <c r="D29" s="9"/>
      <c r="E29" s="9"/>
      <c r="L29" s="8">
        <v>2300</v>
      </c>
      <c r="M29" s="9"/>
    </row>
    <row r="30" spans="3:13" x14ac:dyDescent="0.25">
      <c r="C30" s="10">
        <v>2.4500000000000002</v>
      </c>
      <c r="D30" s="9"/>
      <c r="E30" s="9"/>
      <c r="L30" s="8">
        <v>2375</v>
      </c>
      <c r="M30" s="9"/>
    </row>
    <row r="31" spans="3:13" x14ac:dyDescent="0.25">
      <c r="C31" s="10">
        <v>2.5299999999999998</v>
      </c>
      <c r="D31" s="9"/>
      <c r="E31" s="9"/>
      <c r="L31" s="8">
        <v>2450</v>
      </c>
      <c r="M31" s="9"/>
    </row>
    <row r="32" spans="3:13" x14ac:dyDescent="0.25">
      <c r="C32" s="10">
        <v>2.61</v>
      </c>
      <c r="D32" s="9"/>
      <c r="E32" s="9"/>
      <c r="L32" s="8">
        <v>2525</v>
      </c>
      <c r="M32" s="9"/>
    </row>
    <row r="33" spans="3:13" x14ac:dyDescent="0.25">
      <c r="C33" s="10">
        <v>2.69</v>
      </c>
      <c r="D33" s="9"/>
      <c r="E33" s="9"/>
      <c r="L33" s="8">
        <v>2600</v>
      </c>
      <c r="M33" s="9"/>
    </row>
    <row r="34" spans="3:13" x14ac:dyDescent="0.25">
      <c r="C34" s="10">
        <v>2.77</v>
      </c>
      <c r="D34" s="9"/>
      <c r="E34" s="9"/>
      <c r="L34" s="8">
        <v>2675</v>
      </c>
      <c r="M34" s="9"/>
    </row>
  </sheetData>
  <mergeCells count="5">
    <mergeCell ref="C9:L9"/>
    <mergeCell ref="C8:L8"/>
    <mergeCell ref="C7:L7"/>
    <mergeCell ref="C6:L6"/>
    <mergeCell ref="C5:L5"/>
  </mergeCells>
  <conditionalFormatting sqref="O6:O9 P7:P9">
    <cfRule type="cellIs" dxfId="4" priority="1" operator="equal">
      <formula>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RowColHeaders="0" workbookViewId="0">
      <selection activeCell="A2" sqref="A2"/>
    </sheetView>
  </sheetViews>
  <sheetFormatPr defaultRowHeight="15" x14ac:dyDescent="0.25"/>
  <cols>
    <col min="1" max="2" width="9.140625" style="1"/>
    <col min="3" max="3" width="16.85546875" style="1" bestFit="1" customWidth="1"/>
    <col min="4" max="4" width="12.42578125" style="1" customWidth="1"/>
    <col min="5" max="5" width="11.28515625" style="1" customWidth="1"/>
    <col min="6" max="6" width="9.140625" style="1"/>
    <col min="7" max="7" width="14.5703125" style="1" bestFit="1" customWidth="1"/>
    <col min="8" max="8" width="9.140625" style="1"/>
    <col min="9" max="9" width="11.28515625" style="1" customWidth="1"/>
    <col min="10" max="10" width="9.140625" style="1"/>
    <col min="11" max="11" width="10.5703125" style="1" customWidth="1"/>
    <col min="12" max="16384" width="9.140625" style="1"/>
  </cols>
  <sheetData>
    <row r="1" spans="1:13" x14ac:dyDescent="0.25">
      <c r="A1" s="2" t="s">
        <v>53</v>
      </c>
    </row>
    <row r="2" spans="1:13" x14ac:dyDescent="0.25">
      <c r="A2" s="2"/>
    </row>
    <row r="3" spans="1:13" x14ac:dyDescent="0.25">
      <c r="A3" s="2"/>
      <c r="B3" s="2" t="s">
        <v>173</v>
      </c>
    </row>
    <row r="5" spans="1:13" x14ac:dyDescent="0.25">
      <c r="B5" s="46" t="s">
        <v>124</v>
      </c>
      <c r="C5" s="82" t="s">
        <v>159</v>
      </c>
      <c r="D5" s="82"/>
      <c r="E5" s="82"/>
      <c r="F5" s="82"/>
      <c r="G5" s="82"/>
      <c r="H5" s="82"/>
      <c r="I5" s="82"/>
      <c r="J5" s="82"/>
    </row>
    <row r="6" spans="1:13" ht="32.25" customHeight="1" x14ac:dyDescent="0.25">
      <c r="B6" s="46" t="s">
        <v>30</v>
      </c>
      <c r="C6" s="81" t="s">
        <v>174</v>
      </c>
      <c r="D6" s="81"/>
      <c r="E6" s="81"/>
      <c r="F6" s="81"/>
      <c r="G6" s="81"/>
      <c r="H6" s="81"/>
      <c r="I6" s="81"/>
      <c r="J6" s="81"/>
      <c r="L6" s="3">
        <f>szamolas!J22</f>
        <v>0</v>
      </c>
      <c r="M6" s="3">
        <f>szamolas!J23</f>
        <v>0</v>
      </c>
    </row>
    <row r="7" spans="1:13" ht="33.75" customHeight="1" x14ac:dyDescent="0.25">
      <c r="B7" s="6" t="s">
        <v>31</v>
      </c>
      <c r="C7" s="63" t="s">
        <v>160</v>
      </c>
      <c r="D7" s="63"/>
      <c r="E7" s="63"/>
      <c r="F7" s="63"/>
      <c r="G7" s="63"/>
      <c r="H7" s="63"/>
      <c r="I7" s="63"/>
      <c r="J7" s="63"/>
      <c r="L7" s="3">
        <f>szamolas!J25</f>
        <v>0</v>
      </c>
      <c r="M7" s="3">
        <f>szamolas!J26</f>
        <v>0</v>
      </c>
    </row>
    <row r="11" spans="1:13" ht="45" x14ac:dyDescent="0.25">
      <c r="B11" s="6" t="s">
        <v>47</v>
      </c>
      <c r="C11" s="6" t="s">
        <v>48</v>
      </c>
      <c r="D11" s="6" t="s">
        <v>154</v>
      </c>
      <c r="E11" s="6" t="s">
        <v>155</v>
      </c>
      <c r="G11" s="6" t="s">
        <v>156</v>
      </c>
      <c r="I11" s="11" t="s">
        <v>158</v>
      </c>
      <c r="K11" s="11" t="s">
        <v>157</v>
      </c>
    </row>
    <row r="12" spans="1:13" x14ac:dyDescent="0.25">
      <c r="B12" s="45" t="s">
        <v>30</v>
      </c>
      <c r="C12" s="8" t="s">
        <v>132</v>
      </c>
      <c r="D12" s="8">
        <v>280000</v>
      </c>
      <c r="E12" s="9"/>
      <c r="G12" s="39">
        <v>8.5000000000000006E-2</v>
      </c>
      <c r="I12" s="9"/>
      <c r="K12" s="8">
        <v>15000</v>
      </c>
    </row>
    <row r="13" spans="1:13" x14ac:dyDescent="0.25">
      <c r="B13" s="45" t="s">
        <v>31</v>
      </c>
      <c r="C13" s="8" t="s">
        <v>133</v>
      </c>
      <c r="D13" s="8">
        <v>195000</v>
      </c>
      <c r="E13" s="9"/>
      <c r="I13" s="9"/>
    </row>
    <row r="14" spans="1:13" x14ac:dyDescent="0.25">
      <c r="B14" s="45" t="s">
        <v>32</v>
      </c>
      <c r="C14" s="8" t="s">
        <v>134</v>
      </c>
      <c r="D14" s="8">
        <v>147000</v>
      </c>
      <c r="E14" s="9"/>
      <c r="I14" s="9"/>
    </row>
    <row r="15" spans="1:13" x14ac:dyDescent="0.25">
      <c r="B15" s="45" t="s">
        <v>33</v>
      </c>
      <c r="C15" s="8" t="s">
        <v>135</v>
      </c>
      <c r="D15" s="8">
        <v>210000</v>
      </c>
      <c r="E15" s="9"/>
      <c r="I15" s="9"/>
    </row>
    <row r="16" spans="1:13" x14ac:dyDescent="0.25">
      <c r="B16" s="45" t="s">
        <v>34</v>
      </c>
      <c r="C16" s="8" t="s">
        <v>136</v>
      </c>
      <c r="D16" s="8">
        <v>360000</v>
      </c>
      <c r="E16" s="9"/>
      <c r="I16" s="9"/>
    </row>
    <row r="17" spans="2:9" x14ac:dyDescent="0.25">
      <c r="B17" s="45" t="s">
        <v>35</v>
      </c>
      <c r="C17" s="8" t="s">
        <v>137</v>
      </c>
      <c r="D17" s="8">
        <v>190000</v>
      </c>
      <c r="E17" s="9"/>
      <c r="I17" s="9"/>
    </row>
    <row r="18" spans="2:9" x14ac:dyDescent="0.25">
      <c r="B18" s="45" t="s">
        <v>36</v>
      </c>
      <c r="C18" s="8" t="s">
        <v>138</v>
      </c>
      <c r="D18" s="8">
        <v>150000</v>
      </c>
      <c r="E18" s="9"/>
      <c r="I18" s="9"/>
    </row>
    <row r="19" spans="2:9" x14ac:dyDescent="0.25">
      <c r="B19" s="45" t="s">
        <v>37</v>
      </c>
      <c r="C19" s="8" t="s">
        <v>139</v>
      </c>
      <c r="D19" s="8">
        <v>155000</v>
      </c>
      <c r="E19" s="9"/>
      <c r="I19" s="9"/>
    </row>
    <row r="20" spans="2:9" x14ac:dyDescent="0.25">
      <c r="B20" s="45" t="s">
        <v>38</v>
      </c>
      <c r="C20" s="8" t="s">
        <v>140</v>
      </c>
      <c r="D20" s="8">
        <v>280000</v>
      </c>
      <c r="E20" s="9"/>
      <c r="I20" s="9"/>
    </row>
    <row r="21" spans="2:9" x14ac:dyDescent="0.25">
      <c r="B21" s="45" t="s">
        <v>39</v>
      </c>
      <c r="C21" s="8" t="s">
        <v>141</v>
      </c>
      <c r="D21" s="8">
        <v>195000</v>
      </c>
      <c r="E21" s="9"/>
      <c r="I21" s="9"/>
    </row>
    <row r="22" spans="2:9" x14ac:dyDescent="0.25">
      <c r="B22" s="45" t="s">
        <v>40</v>
      </c>
      <c r="C22" s="8" t="s">
        <v>142</v>
      </c>
      <c r="D22" s="8">
        <v>147000</v>
      </c>
      <c r="E22" s="9"/>
      <c r="I22" s="9"/>
    </row>
    <row r="23" spans="2:9" x14ac:dyDescent="0.25">
      <c r="B23" s="45" t="s">
        <v>41</v>
      </c>
      <c r="C23" s="8" t="s">
        <v>143</v>
      </c>
      <c r="D23" s="8">
        <v>210000</v>
      </c>
      <c r="E23" s="9"/>
      <c r="I23" s="9"/>
    </row>
    <row r="24" spans="2:9" x14ac:dyDescent="0.25">
      <c r="B24" s="45" t="s">
        <v>42</v>
      </c>
      <c r="C24" s="8" t="s">
        <v>144</v>
      </c>
      <c r="D24" s="8">
        <v>360000</v>
      </c>
      <c r="E24" s="9"/>
      <c r="I24" s="9"/>
    </row>
    <row r="25" spans="2:9" x14ac:dyDescent="0.25">
      <c r="B25" s="45" t="s">
        <v>43</v>
      </c>
      <c r="C25" s="8" t="s">
        <v>145</v>
      </c>
      <c r="D25" s="8">
        <v>190000</v>
      </c>
      <c r="E25" s="9"/>
      <c r="I25" s="9"/>
    </row>
    <row r="26" spans="2:9" x14ac:dyDescent="0.25">
      <c r="B26" s="45" t="s">
        <v>44</v>
      </c>
      <c r="C26" s="8" t="s">
        <v>146</v>
      </c>
      <c r="D26" s="8">
        <v>150000</v>
      </c>
      <c r="E26" s="9"/>
      <c r="I26" s="9"/>
    </row>
    <row r="27" spans="2:9" x14ac:dyDescent="0.25">
      <c r="B27" s="45" t="s">
        <v>45</v>
      </c>
      <c r="C27" s="8" t="s">
        <v>147</v>
      </c>
      <c r="D27" s="8">
        <v>155000</v>
      </c>
      <c r="E27" s="9"/>
      <c r="I27" s="9"/>
    </row>
    <row r="28" spans="2:9" x14ac:dyDescent="0.25">
      <c r="B28" s="45" t="s">
        <v>151</v>
      </c>
      <c r="C28" s="8" t="s">
        <v>148</v>
      </c>
      <c r="D28" s="8">
        <v>214000</v>
      </c>
      <c r="E28" s="9"/>
      <c r="I28" s="9"/>
    </row>
    <row r="29" spans="2:9" x14ac:dyDescent="0.25">
      <c r="B29" s="45" t="s">
        <v>152</v>
      </c>
      <c r="C29" s="8" t="s">
        <v>149</v>
      </c>
      <c r="D29" s="8">
        <v>177000</v>
      </c>
      <c r="E29" s="9"/>
      <c r="I29" s="9"/>
    </row>
    <row r="30" spans="2:9" x14ac:dyDescent="0.25">
      <c r="B30" s="45" t="s">
        <v>153</v>
      </c>
      <c r="C30" s="8" t="s">
        <v>150</v>
      </c>
      <c r="D30" s="8">
        <v>191000</v>
      </c>
      <c r="E30" s="9"/>
      <c r="I30" s="9"/>
    </row>
  </sheetData>
  <mergeCells count="3">
    <mergeCell ref="C6:J6"/>
    <mergeCell ref="C5:J5"/>
    <mergeCell ref="C7:J7"/>
  </mergeCells>
  <conditionalFormatting sqref="L6:M7">
    <cfRule type="cellIs" dxfId="3" priority="1" operator="equal">
      <formula>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RowColHeaders="0" workbookViewId="0">
      <selection activeCell="A2" sqref="A2"/>
    </sheetView>
  </sheetViews>
  <sheetFormatPr defaultRowHeight="15" x14ac:dyDescent="0.25"/>
  <cols>
    <col min="1" max="1" width="9.140625" style="1"/>
    <col min="2" max="13" width="5.85546875" style="1" customWidth="1"/>
    <col min="14" max="16384" width="9.140625" style="1"/>
  </cols>
  <sheetData>
    <row r="1" spans="1:19" x14ac:dyDescent="0.25">
      <c r="A1" s="2" t="s">
        <v>53</v>
      </c>
    </row>
    <row r="3" spans="1:19" x14ac:dyDescent="0.25">
      <c r="B3" s="2" t="s">
        <v>175</v>
      </c>
    </row>
    <row r="5" spans="1:19" x14ac:dyDescent="0.25">
      <c r="B5" s="6" t="s">
        <v>124</v>
      </c>
      <c r="C5" s="62" t="s">
        <v>161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9" ht="30.75" customHeight="1" x14ac:dyDescent="0.25">
      <c r="B6" s="6" t="s">
        <v>30</v>
      </c>
      <c r="C6" s="63" t="s">
        <v>162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Q6" s="3">
        <f>szamolas!B32</f>
        <v>0</v>
      </c>
      <c r="R6" s="3">
        <f>szamolas!C32</f>
        <v>0</v>
      </c>
      <c r="S6" s="3">
        <f>szamolas!D32</f>
        <v>0</v>
      </c>
    </row>
    <row r="12" spans="1:19" x14ac:dyDescent="0.25">
      <c r="B12" s="8"/>
      <c r="C12" s="8">
        <v>1.25</v>
      </c>
      <c r="D12" s="8">
        <v>1.31</v>
      </c>
      <c r="E12" s="8">
        <v>1.37</v>
      </c>
      <c r="F12" s="8">
        <v>1.43</v>
      </c>
      <c r="G12" s="8">
        <v>1.49</v>
      </c>
      <c r="H12" s="8">
        <v>1.55</v>
      </c>
      <c r="I12" s="8">
        <v>1.61</v>
      </c>
      <c r="J12" s="8">
        <v>1.67</v>
      </c>
      <c r="K12" s="8">
        <v>1.73</v>
      </c>
      <c r="L12" s="8">
        <v>1.79</v>
      </c>
      <c r="M12" s="8">
        <v>1.85</v>
      </c>
    </row>
    <row r="13" spans="1:19" x14ac:dyDescent="0.25">
      <c r="B13" s="8">
        <v>2.99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9" x14ac:dyDescent="0.25">
      <c r="B14" s="8">
        <v>2.87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9" x14ac:dyDescent="0.25">
      <c r="B15" s="8">
        <v>2.75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9" x14ac:dyDescent="0.25">
      <c r="B16" s="8">
        <v>2.63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2:13" x14ac:dyDescent="0.25">
      <c r="B17" s="8">
        <v>2.5099999999999998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2:13" x14ac:dyDescent="0.25">
      <c r="B18" s="8">
        <v>2.39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2:13" x14ac:dyDescent="0.25">
      <c r="B19" s="8">
        <v>2.27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2:13" x14ac:dyDescent="0.25">
      <c r="B20" s="8">
        <v>2.15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2:13" x14ac:dyDescent="0.25">
      <c r="B21" s="8">
        <v>2.0299999999999998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2:13" x14ac:dyDescent="0.25">
      <c r="B22" s="8">
        <v>1.91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2:13" x14ac:dyDescent="0.25">
      <c r="B23" s="8">
        <v>1.79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2:13" x14ac:dyDescent="0.25">
      <c r="B24" s="8">
        <v>1.67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</sheetData>
  <mergeCells count="2">
    <mergeCell ref="C6:O6"/>
    <mergeCell ref="C5:O5"/>
  </mergeCells>
  <conditionalFormatting sqref="Q6:S6">
    <cfRule type="cellIs" dxfId="2" priority="1" operator="equal">
      <formula>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RowColHeaders="0" workbookViewId="0">
      <selection activeCell="A2" sqref="A2"/>
    </sheetView>
  </sheetViews>
  <sheetFormatPr defaultRowHeight="15" x14ac:dyDescent="0.25"/>
  <cols>
    <col min="1" max="16384" width="9.140625" style="1"/>
  </cols>
  <sheetData>
    <row r="1" spans="1:16" x14ac:dyDescent="0.25">
      <c r="A1" s="2" t="s">
        <v>53</v>
      </c>
    </row>
    <row r="3" spans="1:16" x14ac:dyDescent="0.25">
      <c r="B3" s="2" t="s">
        <v>177</v>
      </c>
    </row>
    <row r="5" spans="1:16" ht="31.5" customHeight="1" x14ac:dyDescent="0.25">
      <c r="B5" s="23" t="s">
        <v>124</v>
      </c>
      <c r="C5" s="63" t="s">
        <v>176</v>
      </c>
      <c r="D5" s="63"/>
      <c r="E5" s="63"/>
      <c r="F5" s="63"/>
      <c r="G5" s="63"/>
      <c r="H5" s="63"/>
      <c r="I5" s="63"/>
      <c r="J5" s="63"/>
      <c r="K5" s="63"/>
      <c r="L5" s="63"/>
    </row>
    <row r="6" spans="1:16" ht="47.25" customHeight="1" x14ac:dyDescent="0.25">
      <c r="B6" s="23" t="s">
        <v>30</v>
      </c>
      <c r="C6" s="63" t="s">
        <v>164</v>
      </c>
      <c r="D6" s="63"/>
      <c r="E6" s="63"/>
      <c r="F6" s="63"/>
      <c r="G6" s="63"/>
      <c r="H6" s="63"/>
      <c r="I6" s="63"/>
      <c r="J6" s="63"/>
      <c r="K6" s="63"/>
      <c r="L6" s="63"/>
      <c r="N6" s="3">
        <f>szamolas!B45</f>
        <v>0</v>
      </c>
      <c r="O6" s="3">
        <f>szamolas!C45</f>
        <v>0</v>
      </c>
      <c r="P6" s="3">
        <f>szamolas!D45</f>
        <v>0</v>
      </c>
    </row>
    <row r="11" spans="1:16" x14ac:dyDescent="0.25">
      <c r="B11" s="23" t="s">
        <v>163</v>
      </c>
      <c r="C11" s="8">
        <v>25</v>
      </c>
    </row>
    <row r="13" spans="1:16" x14ac:dyDescent="0.25">
      <c r="B13" s="8"/>
      <c r="C13" s="48">
        <v>10</v>
      </c>
      <c r="D13" s="48">
        <v>20</v>
      </c>
      <c r="E13" s="48">
        <v>30</v>
      </c>
      <c r="F13" s="48">
        <v>40</v>
      </c>
      <c r="G13" s="48">
        <v>50</v>
      </c>
      <c r="H13" s="48">
        <v>60</v>
      </c>
      <c r="I13" s="48">
        <v>70</v>
      </c>
      <c r="J13" s="48">
        <v>80</v>
      </c>
      <c r="K13" s="48">
        <v>90</v>
      </c>
      <c r="L13" s="48">
        <v>100</v>
      </c>
    </row>
    <row r="14" spans="1:16" x14ac:dyDescent="0.25">
      <c r="B14" s="49">
        <v>1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6" x14ac:dyDescent="0.25">
      <c r="B15" s="49">
        <v>0.75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6" x14ac:dyDescent="0.25">
      <c r="B16" s="49">
        <v>0.5</v>
      </c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2" x14ac:dyDescent="0.25">
      <c r="B17" s="49">
        <v>0.25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2" x14ac:dyDescent="0.25">
      <c r="B18" s="49">
        <v>0.05</v>
      </c>
      <c r="C18" s="9"/>
      <c r="D18" s="9"/>
      <c r="E18" s="9"/>
      <c r="F18" s="9"/>
      <c r="G18" s="9"/>
      <c r="H18" s="9"/>
      <c r="I18" s="9"/>
      <c r="J18" s="9"/>
      <c r="K18" s="9"/>
      <c r="L18" s="9"/>
    </row>
  </sheetData>
  <mergeCells count="2">
    <mergeCell ref="C6:L6"/>
    <mergeCell ref="C5:L5"/>
  </mergeCells>
  <conditionalFormatting sqref="N6:P6">
    <cfRule type="cellIs" dxfId="1" priority="1" operator="equal">
      <formula>1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RowColHeaders="0" workbookViewId="0">
      <selection activeCell="A2" sqref="A2"/>
    </sheetView>
  </sheetViews>
  <sheetFormatPr defaultRowHeight="15" x14ac:dyDescent="0.25"/>
  <cols>
    <col min="1" max="2" width="9.140625" style="1"/>
    <col min="3" max="3" width="16.5703125" style="1" bestFit="1" customWidth="1"/>
    <col min="4" max="4" width="11.5703125" style="1" customWidth="1"/>
    <col min="5" max="5" width="12.5703125" style="1" customWidth="1"/>
    <col min="6" max="6" width="11.42578125" style="1" customWidth="1"/>
    <col min="7" max="7" width="12.85546875" style="1" customWidth="1"/>
    <col min="8" max="8" width="11.85546875" style="1" customWidth="1"/>
    <col min="9" max="9" width="10.85546875" style="1" customWidth="1"/>
    <col min="10" max="11" width="12.140625" style="1" customWidth="1"/>
    <col min="12" max="12" width="11.28515625" style="1" customWidth="1"/>
    <col min="13" max="16384" width="9.140625" style="1"/>
  </cols>
  <sheetData>
    <row r="1" spans="1:12" x14ac:dyDescent="0.25">
      <c r="A1" s="2" t="s">
        <v>53</v>
      </c>
    </row>
    <row r="3" spans="1:12" x14ac:dyDescent="0.25">
      <c r="B3" s="2" t="s">
        <v>184</v>
      </c>
    </row>
    <row r="5" spans="1:12" ht="32.25" customHeight="1" x14ac:dyDescent="0.25">
      <c r="B5" s="23" t="s">
        <v>124</v>
      </c>
      <c r="C5" s="63" t="s">
        <v>191</v>
      </c>
      <c r="D5" s="63"/>
      <c r="E5" s="63"/>
      <c r="F5" s="63"/>
      <c r="G5" s="63"/>
      <c r="H5" s="63"/>
      <c r="I5" s="63"/>
    </row>
    <row r="6" spans="1:12" ht="48" customHeight="1" x14ac:dyDescent="0.25">
      <c r="B6" s="23" t="s">
        <v>30</v>
      </c>
      <c r="C6" s="63" t="s">
        <v>188</v>
      </c>
      <c r="D6" s="63"/>
      <c r="E6" s="63"/>
      <c r="F6" s="63"/>
      <c r="G6" s="63"/>
      <c r="H6" s="63"/>
      <c r="I6" s="63"/>
      <c r="K6" s="3">
        <f>szamolas!N37</f>
        <v>0</v>
      </c>
      <c r="L6" s="3">
        <f>szamolas!N38</f>
        <v>0</v>
      </c>
    </row>
    <row r="7" spans="1:12" x14ac:dyDescent="0.25">
      <c r="B7" s="23" t="s">
        <v>31</v>
      </c>
      <c r="C7" s="55" t="s">
        <v>189</v>
      </c>
      <c r="D7" s="56"/>
      <c r="E7" s="56"/>
      <c r="F7" s="56"/>
      <c r="G7" s="56"/>
      <c r="H7" s="56"/>
      <c r="I7" s="57"/>
      <c r="K7" s="3">
        <f>szamolas!O37</f>
        <v>0</v>
      </c>
      <c r="L7" s="3">
        <f>szamolas!O38</f>
        <v>0</v>
      </c>
    </row>
    <row r="8" spans="1:12" ht="48.75" customHeight="1" x14ac:dyDescent="0.25">
      <c r="B8" s="23" t="s">
        <v>32</v>
      </c>
      <c r="C8" s="83" t="s">
        <v>190</v>
      </c>
      <c r="D8" s="83"/>
      <c r="E8" s="83"/>
      <c r="F8" s="83"/>
      <c r="G8" s="83"/>
      <c r="H8" s="83"/>
      <c r="I8" s="83"/>
      <c r="K8" s="3">
        <f>szamolas!P37</f>
        <v>0</v>
      </c>
      <c r="L8" s="3">
        <f>szamolas!P38</f>
        <v>0</v>
      </c>
    </row>
    <row r="11" spans="1:12" ht="45" x14ac:dyDescent="0.25">
      <c r="B11" s="11" t="s">
        <v>47</v>
      </c>
      <c r="C11" s="11" t="s">
        <v>48</v>
      </c>
      <c r="D11" s="11" t="s">
        <v>182</v>
      </c>
      <c r="E11" s="11" t="s">
        <v>178</v>
      </c>
      <c r="F11" s="11" t="s">
        <v>179</v>
      </c>
      <c r="G11" s="11" t="s">
        <v>180</v>
      </c>
      <c r="H11" s="11" t="s">
        <v>181</v>
      </c>
      <c r="I11" s="11" t="s">
        <v>185</v>
      </c>
      <c r="J11" s="51" t="s">
        <v>183</v>
      </c>
      <c r="K11" s="11" t="s">
        <v>186</v>
      </c>
      <c r="L11" s="11" t="s">
        <v>187</v>
      </c>
    </row>
    <row r="12" spans="1:12" x14ac:dyDescent="0.25">
      <c r="B12" s="50" t="s">
        <v>30</v>
      </c>
      <c r="C12" s="52" t="s">
        <v>170</v>
      </c>
      <c r="D12" s="8">
        <v>600</v>
      </c>
      <c r="E12" s="8">
        <v>1500</v>
      </c>
      <c r="F12" s="8">
        <v>1500</v>
      </c>
      <c r="G12" s="8">
        <v>4600</v>
      </c>
      <c r="H12" s="8">
        <v>700</v>
      </c>
      <c r="I12" s="9"/>
      <c r="J12" s="53">
        <v>0.1</v>
      </c>
      <c r="K12" s="9"/>
      <c r="L12" s="9"/>
    </row>
    <row r="13" spans="1:12" x14ac:dyDescent="0.25">
      <c r="B13" s="50" t="s">
        <v>31</v>
      </c>
      <c r="C13" s="52" t="s">
        <v>165</v>
      </c>
      <c r="D13" s="8"/>
      <c r="E13" s="28"/>
      <c r="F13" s="8"/>
      <c r="G13" s="28"/>
      <c r="H13" s="8">
        <v>700</v>
      </c>
      <c r="I13" s="9"/>
      <c r="K13" s="9"/>
      <c r="L13" s="9"/>
    </row>
    <row r="14" spans="1:12" x14ac:dyDescent="0.25">
      <c r="B14" s="50" t="s">
        <v>32</v>
      </c>
      <c r="C14" s="52" t="s">
        <v>168</v>
      </c>
      <c r="D14" s="8">
        <v>850</v>
      </c>
      <c r="E14" s="28"/>
      <c r="F14" s="8">
        <v>1500</v>
      </c>
      <c r="G14" s="28"/>
      <c r="H14" s="8">
        <v>700</v>
      </c>
      <c r="I14" s="9"/>
      <c r="K14" s="9"/>
      <c r="L14" s="9"/>
    </row>
    <row r="15" spans="1:12" x14ac:dyDescent="0.25">
      <c r="B15" s="50" t="s">
        <v>33</v>
      </c>
      <c r="C15" s="52" t="s">
        <v>146</v>
      </c>
      <c r="D15" s="8">
        <v>850</v>
      </c>
      <c r="E15" s="28"/>
      <c r="F15" s="8"/>
      <c r="G15" s="28"/>
      <c r="H15" s="8">
        <v>700</v>
      </c>
      <c r="I15" s="9"/>
      <c r="K15" s="9"/>
      <c r="L15" s="9"/>
    </row>
    <row r="16" spans="1:12" x14ac:dyDescent="0.25">
      <c r="B16" s="50" t="s">
        <v>34</v>
      </c>
      <c r="C16" s="52" t="s">
        <v>166</v>
      </c>
      <c r="D16" s="8"/>
      <c r="E16" s="28"/>
      <c r="F16" s="8">
        <v>1500</v>
      </c>
      <c r="G16" s="28"/>
      <c r="H16" s="8"/>
      <c r="I16" s="9"/>
      <c r="K16" s="9"/>
      <c r="L16" s="9"/>
    </row>
    <row r="17" spans="2:12" x14ac:dyDescent="0.25">
      <c r="B17" s="50" t="s">
        <v>35</v>
      </c>
      <c r="C17" s="52" t="s">
        <v>149</v>
      </c>
      <c r="D17" s="8">
        <v>600</v>
      </c>
      <c r="E17" s="28"/>
      <c r="F17" s="8">
        <v>1500</v>
      </c>
      <c r="G17" s="28"/>
      <c r="H17" s="8">
        <v>700</v>
      </c>
      <c r="I17" s="9"/>
      <c r="K17" s="9"/>
      <c r="L17" s="9"/>
    </row>
    <row r="18" spans="2:12" x14ac:dyDescent="0.25">
      <c r="B18" s="50" t="s">
        <v>36</v>
      </c>
      <c r="C18" s="52" t="s">
        <v>143</v>
      </c>
      <c r="D18" s="8">
        <v>600</v>
      </c>
      <c r="E18" s="28"/>
      <c r="F18" s="8">
        <v>1500</v>
      </c>
      <c r="G18" s="28"/>
      <c r="H18" s="8"/>
      <c r="I18" s="9"/>
      <c r="K18" s="9"/>
      <c r="L18" s="9"/>
    </row>
    <row r="19" spans="2:12" x14ac:dyDescent="0.25">
      <c r="B19" s="50" t="s">
        <v>37</v>
      </c>
      <c r="C19" s="52" t="s">
        <v>169</v>
      </c>
      <c r="D19" s="8">
        <v>600</v>
      </c>
      <c r="E19" s="28"/>
      <c r="F19" s="8">
        <v>1500</v>
      </c>
      <c r="G19" s="28"/>
      <c r="H19" s="8"/>
      <c r="I19" s="9"/>
      <c r="K19" s="9"/>
      <c r="L19" s="9"/>
    </row>
    <row r="20" spans="2:12" x14ac:dyDescent="0.25">
      <c r="B20" s="50" t="s">
        <v>38</v>
      </c>
      <c r="C20" s="52" t="s">
        <v>150</v>
      </c>
      <c r="D20" s="8">
        <v>850</v>
      </c>
      <c r="E20" s="28"/>
      <c r="F20" s="8"/>
      <c r="G20" s="28"/>
      <c r="H20" s="8">
        <v>700</v>
      </c>
      <c r="I20" s="9"/>
      <c r="K20" s="9"/>
      <c r="L20" s="9"/>
    </row>
    <row r="21" spans="2:12" x14ac:dyDescent="0.25">
      <c r="B21" s="50" t="s">
        <v>39</v>
      </c>
      <c r="C21" s="52" t="s">
        <v>141</v>
      </c>
      <c r="D21" s="8">
        <v>600</v>
      </c>
      <c r="E21" s="28"/>
      <c r="F21" s="8">
        <v>1500</v>
      </c>
      <c r="G21" s="28"/>
      <c r="H21" s="8">
        <v>700</v>
      </c>
      <c r="I21" s="9"/>
      <c r="K21" s="9"/>
      <c r="L21" s="9"/>
    </row>
    <row r="22" spans="2:12" x14ac:dyDescent="0.25">
      <c r="B22" s="50" t="s">
        <v>40</v>
      </c>
      <c r="C22" s="52" t="s">
        <v>145</v>
      </c>
      <c r="D22" s="8"/>
      <c r="E22" s="28"/>
      <c r="F22" s="8"/>
      <c r="G22" s="28"/>
      <c r="H22" s="8">
        <v>700</v>
      </c>
      <c r="I22" s="9"/>
      <c r="K22" s="9"/>
      <c r="L22" s="9"/>
    </row>
    <row r="23" spans="2:12" x14ac:dyDescent="0.25">
      <c r="B23" s="50" t="s">
        <v>41</v>
      </c>
      <c r="C23" s="52" t="s">
        <v>142</v>
      </c>
      <c r="D23" s="8"/>
      <c r="E23" s="28"/>
      <c r="F23" s="8">
        <v>1500</v>
      </c>
      <c r="G23" s="28"/>
      <c r="H23" s="8">
        <v>700</v>
      </c>
      <c r="I23" s="9"/>
      <c r="K23" s="9"/>
      <c r="L23" s="9"/>
    </row>
    <row r="24" spans="2:12" x14ac:dyDescent="0.25">
      <c r="B24" s="50" t="s">
        <v>42</v>
      </c>
      <c r="C24" s="52" t="s">
        <v>148</v>
      </c>
      <c r="D24" s="8"/>
      <c r="E24" s="28"/>
      <c r="F24" s="8">
        <v>1500</v>
      </c>
      <c r="G24" s="28"/>
      <c r="H24" s="8"/>
      <c r="I24" s="9"/>
      <c r="K24" s="9"/>
      <c r="L24" s="9"/>
    </row>
    <row r="25" spans="2:12" x14ac:dyDescent="0.25">
      <c r="B25" s="50" t="s">
        <v>43</v>
      </c>
      <c r="C25" s="52" t="s">
        <v>167</v>
      </c>
      <c r="D25" s="8">
        <v>850</v>
      </c>
      <c r="E25" s="28"/>
      <c r="F25" s="8">
        <v>1500</v>
      </c>
      <c r="G25" s="28"/>
      <c r="H25" s="8">
        <v>700</v>
      </c>
      <c r="I25" s="9"/>
      <c r="K25" s="9"/>
      <c r="L25" s="9"/>
    </row>
    <row r="26" spans="2:12" x14ac:dyDescent="0.25">
      <c r="B26" s="50" t="s">
        <v>44</v>
      </c>
      <c r="C26" s="52" t="s">
        <v>144</v>
      </c>
      <c r="D26" s="8">
        <v>600</v>
      </c>
      <c r="E26" s="28"/>
      <c r="F26" s="8"/>
      <c r="G26" s="28"/>
      <c r="H26" s="8">
        <v>700</v>
      </c>
      <c r="I26" s="9"/>
      <c r="K26" s="9"/>
      <c r="L26" s="9"/>
    </row>
    <row r="27" spans="2:12" x14ac:dyDescent="0.25">
      <c r="B27" s="50" t="s">
        <v>45</v>
      </c>
      <c r="C27" s="52" t="s">
        <v>147</v>
      </c>
      <c r="D27" s="8">
        <v>600</v>
      </c>
      <c r="E27" s="28"/>
      <c r="F27" s="8"/>
      <c r="G27" s="28"/>
      <c r="H27" s="8">
        <v>700</v>
      </c>
      <c r="I27" s="9"/>
      <c r="K27" s="9"/>
      <c r="L27" s="9"/>
    </row>
  </sheetData>
  <sortState ref="C15:C30">
    <sortCondition ref="C15"/>
  </sortState>
  <mergeCells count="3">
    <mergeCell ref="C6:I6"/>
    <mergeCell ref="C5:I5"/>
    <mergeCell ref="C8:I8"/>
  </mergeCells>
  <conditionalFormatting sqref="K6:L8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Elmélet</vt:lpstr>
      <vt:lpstr>1</vt:lpstr>
      <vt:lpstr>2</vt:lpstr>
      <vt:lpstr>3</vt:lpstr>
      <vt:lpstr>4</vt:lpstr>
      <vt:lpstr>5</vt:lpstr>
      <vt:lpstr>6</vt:lpstr>
      <vt:lpstr>7</vt:lpstr>
      <vt:lpstr>8</vt:lpstr>
      <vt:lpstr>lista</vt:lpstr>
      <vt:lpstr>szamolas</vt:lpstr>
      <vt:lpstr>Eredmény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2018-04-24T10:20:56Z</dcterms:modified>
</cp:coreProperties>
</file>