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Függvények" sheetId="1" r:id="rId1"/>
    <sheet name="lista" sheetId="2" state="hidden" r:id="rId2"/>
    <sheet name="szamolas" sheetId="3" state="hidden" r:id="rId3"/>
    <sheet name="F1" sheetId="4" r:id="rId4"/>
    <sheet name="F2" sheetId="5" r:id="rId5"/>
    <sheet name="F3" sheetId="6" r:id="rId6"/>
    <sheet name="F4" sheetId="7" r:id="rId7"/>
    <sheet name="Érdemjegy" sheetId="8" r:id="rId8"/>
  </sheets>
  <definedNames>
    <definedName name="fuggv">lista!$B$3:$B$15</definedName>
  </definedNames>
  <calcPr calcId="152511"/>
</workbook>
</file>

<file path=xl/calcChain.xml><?xml version="1.0" encoding="utf-8"?>
<calcChain xmlns="http://schemas.openxmlformats.org/spreadsheetml/2006/main">
  <c r="C5" i="8" l="1"/>
  <c r="C3" i="8"/>
  <c r="H30" i="3"/>
  <c r="F30" i="3"/>
  <c r="O9" i="3"/>
  <c r="G30" i="3" s="1"/>
  <c r="U27" i="3"/>
  <c r="Q27" i="3"/>
  <c r="M27" i="3"/>
  <c r="I27" i="3"/>
  <c r="J15" i="3"/>
  <c r="E19" i="3"/>
  <c r="O7" i="3"/>
  <c r="N7" i="3"/>
  <c r="N6" i="3"/>
  <c r="O5" i="3"/>
  <c r="N5" i="3"/>
  <c r="M6" i="3"/>
  <c r="M5" i="3"/>
  <c r="M29" i="7" l="1"/>
  <c r="U19" i="3"/>
  <c r="U21" i="3"/>
  <c r="U23" i="3"/>
  <c r="T18" i="3"/>
  <c r="U18" i="3" s="1"/>
  <c r="T19" i="3"/>
  <c r="T20" i="3"/>
  <c r="U20" i="3" s="1"/>
  <c r="T21" i="3"/>
  <c r="T22" i="3"/>
  <c r="U22" i="3" s="1"/>
  <c r="T23" i="3"/>
  <c r="T17" i="3"/>
  <c r="U17" i="3" s="1"/>
  <c r="M22" i="7" s="1"/>
  <c r="Q19" i="3"/>
  <c r="Q21" i="3"/>
  <c r="Q23" i="3"/>
  <c r="Q25" i="3"/>
  <c r="M14" i="7" s="1"/>
  <c r="P18" i="3"/>
  <c r="Q18" i="3" s="1"/>
  <c r="P19" i="3"/>
  <c r="P20" i="3"/>
  <c r="Q20" i="3" s="1"/>
  <c r="P21" i="3"/>
  <c r="P22" i="3"/>
  <c r="Q22" i="3" s="1"/>
  <c r="P23" i="3"/>
  <c r="P24" i="3"/>
  <c r="Q24" i="3" s="1"/>
  <c r="P25" i="3"/>
  <c r="P17" i="3"/>
  <c r="Q17" i="3" s="1"/>
  <c r="M6" i="7" s="1"/>
  <c r="M19" i="3"/>
  <c r="M21" i="3"/>
  <c r="M23" i="3"/>
  <c r="F29" i="7" s="1"/>
  <c r="L18" i="3"/>
  <c r="M18" i="3" s="1"/>
  <c r="L19" i="3"/>
  <c r="L20" i="3"/>
  <c r="M20" i="3" s="1"/>
  <c r="L21" i="3"/>
  <c r="L22" i="3"/>
  <c r="M22" i="3" s="1"/>
  <c r="L23" i="3"/>
  <c r="L17" i="3"/>
  <c r="M17" i="3" s="1"/>
  <c r="F23" i="7" s="1"/>
  <c r="I19" i="3"/>
  <c r="I21" i="3"/>
  <c r="I23" i="3"/>
  <c r="F14" i="7" s="1"/>
  <c r="H18" i="3"/>
  <c r="I18" i="3" s="1"/>
  <c r="H19" i="3"/>
  <c r="H20" i="3"/>
  <c r="I20" i="3" s="1"/>
  <c r="H21" i="3"/>
  <c r="H22" i="3"/>
  <c r="I22" i="3" s="1"/>
  <c r="H23" i="3"/>
  <c r="H17" i="3"/>
  <c r="I17" i="3" s="1"/>
  <c r="F8" i="7" s="1"/>
  <c r="T24" i="3"/>
  <c r="U24" i="3" s="1"/>
  <c r="I9" i="6" l="1"/>
  <c r="I7" i="6"/>
  <c r="I5" i="6"/>
  <c r="I3" i="6"/>
  <c r="I13" i="3"/>
  <c r="J13" i="3" s="1"/>
  <c r="N13" i="5" s="1"/>
  <c r="I12" i="3"/>
  <c r="J12" i="3" s="1"/>
  <c r="N11" i="5" s="1"/>
  <c r="I11" i="3"/>
  <c r="J11" i="3" s="1"/>
  <c r="N9" i="5" s="1"/>
  <c r="I10" i="3"/>
  <c r="J10" i="3" s="1"/>
  <c r="N7" i="5" s="1"/>
  <c r="R10" i="4"/>
  <c r="R24" i="4"/>
  <c r="L7" i="3"/>
  <c r="R34" i="4" s="1"/>
  <c r="K7" i="3"/>
  <c r="Q34" i="4" s="1"/>
  <c r="K6" i="3"/>
  <c r="J6" i="3"/>
  <c r="Q24" i="4" s="1"/>
  <c r="K5" i="3"/>
  <c r="J5" i="3"/>
  <c r="L6" i="3"/>
  <c r="O6" i="3" s="1"/>
  <c r="S24" i="4" s="1"/>
  <c r="L5" i="3"/>
  <c r="S10" i="4" s="1"/>
  <c r="Q10" i="4" l="1"/>
  <c r="D6" i="3"/>
  <c r="E6" i="3" s="1"/>
  <c r="F5" i="1" s="1"/>
  <c r="D7" i="3"/>
  <c r="E7" i="3" s="1"/>
  <c r="F6" i="1" s="1"/>
  <c r="D8" i="3"/>
  <c r="E8" i="3" s="1"/>
  <c r="F7" i="1" s="1"/>
  <c r="D9" i="3"/>
  <c r="E9" i="3" s="1"/>
  <c r="F8" i="1" s="1"/>
  <c r="D10" i="3"/>
  <c r="E10" i="3" s="1"/>
  <c r="F9" i="1" s="1"/>
  <c r="D11" i="3"/>
  <c r="E11" i="3" s="1"/>
  <c r="F10" i="1" s="1"/>
  <c r="D12" i="3"/>
  <c r="E12" i="3" s="1"/>
  <c r="F11" i="1" s="1"/>
  <c r="D13" i="3"/>
  <c r="E13" i="3" s="1"/>
  <c r="F12" i="1" s="1"/>
  <c r="D14" i="3"/>
  <c r="E14" i="3" s="1"/>
  <c r="F13" i="1" s="1"/>
  <c r="D15" i="3"/>
  <c r="E15" i="3" s="1"/>
  <c r="F14" i="1" s="1"/>
  <c r="D16" i="3"/>
  <c r="E16" i="3" s="1"/>
  <c r="F15" i="1" s="1"/>
  <c r="D17" i="3"/>
  <c r="E17" i="3" s="1"/>
  <c r="F16" i="1" s="1"/>
  <c r="D5" i="3"/>
  <c r="E5" i="3" s="1"/>
  <c r="F4" i="1" s="1"/>
</calcChain>
</file>

<file path=xl/sharedStrings.xml><?xml version="1.0" encoding="utf-8"?>
<sst xmlns="http://schemas.openxmlformats.org/spreadsheetml/2006/main" count="122" uniqueCount="84">
  <si>
    <t>A függvény eredménye akkor IGAZ, ha minden állítás értéke IGAZ.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</si>
  <si>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</si>
  <si>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</si>
  <si>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</si>
  <si>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</si>
  <si>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</si>
  <si>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</si>
  <si>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</si>
  <si>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</si>
  <si>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</si>
  <si>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</si>
  <si>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</si>
  <si>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ÉS</t>
  </si>
  <si>
    <t>Az állítás logikai érték ellenkezőjét adja eredményül.</t>
  </si>
  <si>
    <t>NEM</t>
  </si>
  <si>
    <t xml:space="preserve">Az állítás igazságtartalmától függően az igaz_érték vagy a hamis_érték argumentum értéket adja eredményül. </t>
  </si>
  <si>
    <t>HA</t>
  </si>
  <si>
    <t xml:space="preserve">A függvény eredménye minden esetben IGAZ, ha bármely állítás értéke IGAZ. </t>
  </si>
  <si>
    <t>VAGY</t>
  </si>
  <si>
    <t xml:space="preserve">A számítógép rendszeridejét adja eredményül év, hónap, nap formában. </t>
  </si>
  <si>
    <t>MA</t>
  </si>
  <si>
    <t xml:space="preserve">A számítógép rendszeridejét adja eredményül év, hónap, nap, óra, perc formában. </t>
  </si>
  <si>
    <t>MOST</t>
  </si>
  <si>
    <t>12.</t>
  </si>
  <si>
    <t>13.</t>
  </si>
  <si>
    <t>Egy 0 és 1 közötti véletlen számot generál.</t>
  </si>
  <si>
    <t>VÉL</t>
  </si>
  <si>
    <t>A PI értéket adja vissza.</t>
  </si>
  <si>
    <t>PI</t>
  </si>
  <si>
    <t>A szöveg első karakterszám darab karakterét adja eredményül.</t>
  </si>
  <si>
    <t>BAL</t>
  </si>
  <si>
    <t>A szöveg karaktereinek számát adja meg.</t>
  </si>
  <si>
    <t>HOSSZ</t>
  </si>
  <si>
    <t>A függvény az argumentumként megadott szöveg -eket egyetlen szöveggé összefűzve adja eredményül.</t>
  </si>
  <si>
    <t>ÖSSZEFŰZ</t>
  </si>
  <si>
    <t>A függvény balról jobbra haladva megkeresi a keresett_szöveg első előfordulásának helyét a szöveg argumentumban.</t>
  </si>
  <si>
    <t>SZÖVEG.KERES</t>
  </si>
  <si>
    <t xml:space="preserve">A szöveg utolsó karakterszám darab karakterét adja eredményül. </t>
  </si>
  <si>
    <t>JOBB</t>
  </si>
  <si>
    <t>A képen egy sorba kapcsolt "karácsonyfaizzó-sor" részletété látod! Írjál 1-es vagy 0-s számokat a két első fehér cellába, úgy hogy a jobb oldali égő világítson!</t>
  </si>
  <si>
    <t>A 0 jelenti a kiégett égőt, az 1 jelenti a világító égőt!</t>
  </si>
  <si>
    <t>A jobb oldali fehér cellába használd fel a két előző cella értékeit, és alkalmazd a megfelelő függvényt!</t>
  </si>
  <si>
    <t>A képen egy párhuzamos kapcsolát látsz, két lehetséges kapcsolóval! Old meg, hogy ne világítson az égő! A 0 jelenti a nyitott állapotot, az 1 jelenti a zárt állapotot!</t>
  </si>
  <si>
    <t>A képen szimbolikusan a NEM függvényt alkalmazzuk! Írd a megfelelő értéket a bal oldali fehér cellába, majd függvénnyel a jobb oldali cellába!</t>
  </si>
  <si>
    <t>Írjad a megfelelő számokat  a bal oldali cellákba, majd a jobb oldali cellába, az előzőek felhasználásával írjál be egy működő függvényt!</t>
  </si>
  <si>
    <t>A legördülő listából válaszd ki a megfelelő függvény nevét!</t>
  </si>
  <si>
    <t>Az élet kiszámíthatatlan, veszélyekkel teli, ugyanakkor lehetőségeket is kínál, így a legjobb ezekre mindig felkészülni, kívül-belül egyaránt.</t>
  </si>
  <si>
    <t>Hány karakterből áll a fenti idézet?</t>
  </si>
  <si>
    <t>Függvény segítségével vedd le "Az élet" szövegrészt az idézet elejéről!</t>
  </si>
  <si>
    <t>Hányadik karakter az első "ő" betű?</t>
  </si>
  <si>
    <t>Az előzőekben leszedett "Az élet" szöveghez fűzd hozzá, szóközzel a "rövid." szót!</t>
  </si>
  <si>
    <t>Az élet</t>
  </si>
  <si>
    <t>Az élet rövid.</t>
  </si>
  <si>
    <t>Szövegfüggvények segítségével old meg a következő feladatokat!</t>
  </si>
  <si>
    <t>Függvények segítségével old meg a következő feladatokat!</t>
  </si>
  <si>
    <t>Milyen nap van ma?</t>
  </si>
  <si>
    <t>Mennyi a rendszerideje a számítógépnek?</t>
  </si>
  <si>
    <t>Mennyi a PI értéke?</t>
  </si>
  <si>
    <t>Old meg a feladatokat HA függvény segítségével!</t>
  </si>
  <si>
    <t>Rajtszám</t>
  </si>
  <si>
    <t>Idő</t>
  </si>
  <si>
    <t>Eredmény</t>
  </si>
  <si>
    <r>
      <t>Hatátozd meg függvény segítségével, hogy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 továbbjutott</t>
    </r>
    <r>
      <rPr>
        <sz val="11"/>
        <color theme="1"/>
        <rFont val="Calibri"/>
        <family val="2"/>
        <scheme val="minor"/>
      </rPr>
      <t xml:space="preserve">, vagy </t>
    </r>
    <r>
      <rPr>
        <b/>
        <i/>
        <u/>
        <sz val="11"/>
        <color theme="1"/>
        <rFont val="Calibri"/>
        <family val="2"/>
        <charset val="238"/>
        <scheme val="minor"/>
      </rPr>
      <t>nem jutott tovább</t>
    </r>
    <r>
      <rPr>
        <sz val="11"/>
        <color theme="1"/>
        <rFont val="Calibri"/>
        <family val="2"/>
        <scheme val="minor"/>
      </rPr>
      <t>!</t>
    </r>
  </si>
  <si>
    <r>
      <t>A megadott napokon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 nyitva</t>
    </r>
    <r>
      <rPr>
        <sz val="11"/>
        <color theme="1"/>
        <rFont val="Calibri"/>
        <family val="2"/>
        <scheme val="minor"/>
      </rPr>
      <t xml:space="preserve">, vagy </t>
    </r>
    <r>
      <rPr>
        <b/>
        <i/>
        <u/>
        <sz val="11"/>
        <color theme="1"/>
        <rFont val="Calibri"/>
        <family val="2"/>
        <charset val="238"/>
        <scheme val="minor"/>
      </rPr>
      <t>zárva</t>
    </r>
    <r>
      <rPr>
        <sz val="11"/>
        <color theme="1"/>
        <rFont val="Calibri"/>
        <family val="2"/>
        <scheme val="minor"/>
      </rPr>
      <t xml:space="preserve"> volt a pálya?</t>
    </r>
  </si>
  <si>
    <t>Dátum</t>
  </si>
  <si>
    <t>Hőmérséklet</t>
  </si>
  <si>
    <t>Egy jégpálya akkor nyit ki, ha a napi átlaghőmérséklet 10 fok, vagy az alatt van.</t>
  </si>
  <si>
    <t>Nyitva / Zárva</t>
  </si>
  <si>
    <t>Ha a két egymás mellett lévő szám különbsége nagyobb mint 15, akkor add össze a két számot, különben az elsőből vond ki a másodikat!</t>
  </si>
  <si>
    <t>a</t>
  </si>
  <si>
    <t>b</t>
  </si>
  <si>
    <t>Ha a két szám szorzata nagyobb mint száz, akkor jelenjen meg egy "!" jel különben ne jelenjen meg semmi a fehér cellákban!</t>
  </si>
  <si>
    <t>x</t>
  </si>
  <si>
    <t>y</t>
  </si>
  <si>
    <t>Egy úszóverseny selejtezőjéből az jut tovább, aki 150 másodpercen bellül úszta le a távot!</t>
  </si>
  <si>
    <t>nem jutott tovább</t>
  </si>
  <si>
    <t>továbbjutott</t>
  </si>
  <si>
    <t>zárva</t>
  </si>
  <si>
    <t>nyitva</t>
  </si>
  <si>
    <t>!</t>
  </si>
  <si>
    <t/>
  </si>
  <si>
    <t xml:space="preserve">Pont: 48 / </t>
  </si>
  <si>
    <t xml:space="preserve">Érdemjegy: </t>
  </si>
  <si>
    <t>Generálj véletlen számot 0 és 1 között!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</si>
</sst>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2" xfId="0" applyFill="1" applyBorder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2" fillId="3" borderId="0" xfId="0" applyFont="1" applyFill="1"/>
    <xf numFmtId="0" fontId="0" fillId="4" borderId="0" xfId="0" applyFill="1" applyBorder="1" applyAlignment="1"/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0" xfId="0" applyFont="1" applyFill="1" applyAlignment="1">
      <alignment horizontal="right" vertical="top"/>
    </xf>
    <xf numFmtId="16" fontId="0" fillId="3" borderId="1" xfId="0" applyNumberFormat="1" applyFill="1" applyBorder="1"/>
    <xf numFmtId="0" fontId="0" fillId="3" borderId="1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right" vertical="top"/>
    </xf>
    <xf numFmtId="0" fontId="0" fillId="0" borderId="1" xfId="0" applyBorder="1"/>
    <xf numFmtId="0" fontId="0" fillId="5" borderId="0" xfId="0" applyFill="1"/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0" fillId="4" borderId="1" xfId="0" applyFill="1" applyBorder="1" applyAlignment="1">
      <alignment horizontal="left"/>
    </xf>
    <xf numFmtId="0" fontId="0" fillId="3" borderId="0" xfId="0" applyFill="1" applyAlignment="1">
      <alignment horizontal="left" vertical="top" wrapText="1"/>
    </xf>
  </cellXfs>
  <cellStyles count="1">
    <cellStyle name="Normál" xfId="0" builtinId="0"/>
  </cellStyles>
  <dxfs count="10"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133350</xdr:rowOff>
    </xdr:from>
    <xdr:to>
      <xdr:col>5</xdr:col>
      <xdr:colOff>66675</xdr:colOff>
      <xdr:row>8</xdr:row>
      <xdr:rowOff>38100</xdr:rowOff>
    </xdr:to>
    <xdr:grpSp>
      <xdr:nvGrpSpPr>
        <xdr:cNvPr id="9" name="Csoportba foglalás 8"/>
        <xdr:cNvGrpSpPr/>
      </xdr:nvGrpSpPr>
      <xdr:grpSpPr>
        <a:xfrm>
          <a:off x="1352550" y="895350"/>
          <a:ext cx="1762125" cy="666750"/>
          <a:chOff x="1352550" y="895350"/>
          <a:chExt cx="1762125" cy="666750"/>
        </a:xfrm>
      </xdr:grpSpPr>
      <xdr:cxnSp macro="">
        <xdr:nvCxnSpPr>
          <xdr:cNvPr id="3" name="Egyenes összekötő 2"/>
          <xdr:cNvCxnSpPr/>
        </xdr:nvCxnSpPr>
        <xdr:spPr>
          <a:xfrm>
            <a:off x="1352550" y="1228725"/>
            <a:ext cx="1066800" cy="0"/>
          </a:xfrm>
          <a:prstGeom prst="lin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</xdr:cxnSp>
      <xdr:sp macro="" textlink="">
        <xdr:nvSpPr>
          <xdr:cNvPr id="4" name="Ellipszis 3"/>
          <xdr:cNvSpPr/>
        </xdr:nvSpPr>
        <xdr:spPr>
          <a:xfrm>
            <a:off x="2447925" y="895350"/>
            <a:ext cx="666750" cy="666750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6" name="Egyenes összekötő 5"/>
          <xdr:cNvCxnSpPr>
            <a:stCxn id="4" idx="3"/>
            <a:endCxn id="4" idx="7"/>
          </xdr:cNvCxnSpPr>
        </xdr:nvCxnSpPr>
        <xdr:spPr>
          <a:xfrm flipV="1">
            <a:off x="2545568" y="992993"/>
            <a:ext cx="471464" cy="4714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Egyenes összekötő 7"/>
          <xdr:cNvCxnSpPr>
            <a:stCxn id="4" idx="1"/>
            <a:endCxn id="4" idx="5"/>
          </xdr:cNvCxnSpPr>
        </xdr:nvCxnSpPr>
        <xdr:spPr>
          <a:xfrm>
            <a:off x="2545568" y="992993"/>
            <a:ext cx="471464" cy="4714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85725</xdr:colOff>
      <xdr:row>4</xdr:row>
      <xdr:rowOff>133350</xdr:rowOff>
    </xdr:from>
    <xdr:to>
      <xdr:col>8</xdr:col>
      <xdr:colOff>19050</xdr:colOff>
      <xdr:row>8</xdr:row>
      <xdr:rowOff>38100</xdr:rowOff>
    </xdr:to>
    <xdr:grpSp>
      <xdr:nvGrpSpPr>
        <xdr:cNvPr id="10" name="Csoportba foglalás 9"/>
        <xdr:cNvGrpSpPr/>
      </xdr:nvGrpSpPr>
      <xdr:grpSpPr>
        <a:xfrm>
          <a:off x="3133725" y="895350"/>
          <a:ext cx="1762125" cy="666750"/>
          <a:chOff x="1352550" y="895350"/>
          <a:chExt cx="1762125" cy="666750"/>
        </a:xfrm>
      </xdr:grpSpPr>
      <xdr:cxnSp macro="">
        <xdr:nvCxnSpPr>
          <xdr:cNvPr id="11" name="Egyenes összekötő 10"/>
          <xdr:cNvCxnSpPr/>
        </xdr:nvCxnSpPr>
        <xdr:spPr>
          <a:xfrm>
            <a:off x="1352550" y="1228725"/>
            <a:ext cx="1066800" cy="0"/>
          </a:xfrm>
          <a:prstGeom prst="lin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</xdr:cxnSp>
      <xdr:sp macro="" textlink="">
        <xdr:nvSpPr>
          <xdr:cNvPr id="12" name="Ellipszis 11"/>
          <xdr:cNvSpPr/>
        </xdr:nvSpPr>
        <xdr:spPr>
          <a:xfrm>
            <a:off x="2447925" y="895350"/>
            <a:ext cx="666750" cy="666750"/>
          </a:xfrm>
          <a:prstGeom prst="ellips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13" name="Egyenes összekötő 12"/>
          <xdr:cNvCxnSpPr>
            <a:stCxn id="12" idx="3"/>
            <a:endCxn id="12" idx="7"/>
          </xdr:cNvCxnSpPr>
        </xdr:nvCxnSpPr>
        <xdr:spPr>
          <a:xfrm flipV="1">
            <a:off x="2545568" y="992993"/>
            <a:ext cx="471464" cy="4714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Egyenes összekötő 13"/>
          <xdr:cNvCxnSpPr>
            <a:stCxn id="12" idx="1"/>
            <a:endCxn id="12" idx="5"/>
          </xdr:cNvCxnSpPr>
        </xdr:nvCxnSpPr>
        <xdr:spPr>
          <a:xfrm>
            <a:off x="2545568" y="992993"/>
            <a:ext cx="471464" cy="4714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19050</xdr:colOff>
      <xdr:row>6</xdr:row>
      <xdr:rowOff>85725</xdr:rowOff>
    </xdr:from>
    <xdr:to>
      <xdr:col>9</xdr:col>
      <xdr:colOff>457200</xdr:colOff>
      <xdr:row>6</xdr:row>
      <xdr:rowOff>85725</xdr:rowOff>
    </xdr:to>
    <xdr:cxnSp macro="">
      <xdr:nvCxnSpPr>
        <xdr:cNvPr id="16" name="Egyenes összekötő 15"/>
        <xdr:cNvCxnSpPr>
          <a:stCxn id="12" idx="6"/>
        </xdr:cNvCxnSpPr>
      </xdr:nvCxnSpPr>
      <xdr:spPr>
        <a:xfrm>
          <a:off x="4895850" y="1228725"/>
          <a:ext cx="1047750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6</xdr:row>
      <xdr:rowOff>85725</xdr:rowOff>
    </xdr:from>
    <xdr:to>
      <xdr:col>10</xdr:col>
      <xdr:colOff>447675</xdr:colOff>
      <xdr:row>6</xdr:row>
      <xdr:rowOff>95250</xdr:rowOff>
    </xdr:to>
    <xdr:cxnSp macro="">
      <xdr:nvCxnSpPr>
        <xdr:cNvPr id="18" name="Egyenes összekötő 17"/>
        <xdr:cNvCxnSpPr/>
      </xdr:nvCxnSpPr>
      <xdr:spPr>
        <a:xfrm>
          <a:off x="6153150" y="1228725"/>
          <a:ext cx="390525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6</xdr:row>
      <xdr:rowOff>104775</xdr:rowOff>
    </xdr:from>
    <xdr:to>
      <xdr:col>11</xdr:col>
      <xdr:colOff>381000</xdr:colOff>
      <xdr:row>6</xdr:row>
      <xdr:rowOff>114300</xdr:rowOff>
    </xdr:to>
    <xdr:cxnSp macro="">
      <xdr:nvCxnSpPr>
        <xdr:cNvPr id="19" name="Egyenes összekötő 18"/>
        <xdr:cNvCxnSpPr/>
      </xdr:nvCxnSpPr>
      <xdr:spPr>
        <a:xfrm>
          <a:off x="6696075" y="1247775"/>
          <a:ext cx="390525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4</xdr:row>
      <xdr:rowOff>171450</xdr:rowOff>
    </xdr:from>
    <xdr:to>
      <xdr:col>15</xdr:col>
      <xdr:colOff>9525</xdr:colOff>
      <xdr:row>8</xdr:row>
      <xdr:rowOff>76200</xdr:rowOff>
    </xdr:to>
    <xdr:grpSp>
      <xdr:nvGrpSpPr>
        <xdr:cNvPr id="20" name="Csoportba foglalás 19"/>
        <xdr:cNvGrpSpPr/>
      </xdr:nvGrpSpPr>
      <xdr:grpSpPr>
        <a:xfrm>
          <a:off x="7391400" y="933450"/>
          <a:ext cx="1762125" cy="666750"/>
          <a:chOff x="1352550" y="895350"/>
          <a:chExt cx="1762125" cy="666750"/>
        </a:xfrm>
      </xdr:grpSpPr>
      <xdr:cxnSp macro="">
        <xdr:nvCxnSpPr>
          <xdr:cNvPr id="21" name="Egyenes összekötő 20"/>
          <xdr:cNvCxnSpPr/>
        </xdr:nvCxnSpPr>
        <xdr:spPr>
          <a:xfrm>
            <a:off x="1352550" y="1228725"/>
            <a:ext cx="1066800" cy="0"/>
          </a:xfrm>
          <a:prstGeom prst="line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</xdr:cxnSp>
      <xdr:sp macro="" textlink="">
        <xdr:nvSpPr>
          <xdr:cNvPr id="22" name="Ellipszis 21"/>
          <xdr:cNvSpPr/>
        </xdr:nvSpPr>
        <xdr:spPr>
          <a:xfrm>
            <a:off x="2447925" y="895350"/>
            <a:ext cx="666750" cy="666750"/>
          </a:xfrm>
          <a:prstGeom prst="ellipse">
            <a:avLst/>
          </a:prstGeom>
          <a:solidFill>
            <a:srgbClr val="FFFF00"/>
          </a:solidFill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23" name="Egyenes összekötő 22"/>
          <xdr:cNvCxnSpPr>
            <a:stCxn id="22" idx="3"/>
            <a:endCxn id="22" idx="7"/>
          </xdr:cNvCxnSpPr>
        </xdr:nvCxnSpPr>
        <xdr:spPr>
          <a:xfrm flipV="1">
            <a:off x="2545568" y="992993"/>
            <a:ext cx="471464" cy="4714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Egyenes összekötő 23"/>
          <xdr:cNvCxnSpPr>
            <a:stCxn id="22" idx="1"/>
            <a:endCxn id="22" idx="5"/>
          </xdr:cNvCxnSpPr>
        </xdr:nvCxnSpPr>
        <xdr:spPr>
          <a:xfrm>
            <a:off x="2545568" y="992993"/>
            <a:ext cx="471464" cy="4714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</xdr:colOff>
      <xdr:row>6</xdr:row>
      <xdr:rowOff>123825</xdr:rowOff>
    </xdr:from>
    <xdr:to>
      <xdr:col>16</xdr:col>
      <xdr:colOff>447675</xdr:colOff>
      <xdr:row>6</xdr:row>
      <xdr:rowOff>123825</xdr:rowOff>
    </xdr:to>
    <xdr:cxnSp macro="">
      <xdr:nvCxnSpPr>
        <xdr:cNvPr id="25" name="Egyenes összekötő 24"/>
        <xdr:cNvCxnSpPr>
          <a:stCxn id="22" idx="6"/>
        </xdr:cNvCxnSpPr>
      </xdr:nvCxnSpPr>
      <xdr:spPr>
        <a:xfrm>
          <a:off x="9153525" y="1266825"/>
          <a:ext cx="1047750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15</xdr:row>
      <xdr:rowOff>28575</xdr:rowOff>
    </xdr:from>
    <xdr:to>
      <xdr:col>10</xdr:col>
      <xdr:colOff>66675</xdr:colOff>
      <xdr:row>24</xdr:row>
      <xdr:rowOff>47625</xdr:rowOff>
    </xdr:to>
    <xdr:grpSp>
      <xdr:nvGrpSpPr>
        <xdr:cNvPr id="37" name="Csoportba foglalás 36"/>
        <xdr:cNvGrpSpPr/>
      </xdr:nvGrpSpPr>
      <xdr:grpSpPr>
        <a:xfrm rot="10800000">
          <a:off x="4171950" y="2886075"/>
          <a:ext cx="1990725" cy="1733550"/>
          <a:chOff x="1285875" y="2724150"/>
          <a:chExt cx="1990725" cy="1733550"/>
        </a:xfrm>
      </xdr:grpSpPr>
      <xdr:cxnSp macro="">
        <xdr:nvCxnSpPr>
          <xdr:cNvPr id="30" name="Egyenes összekötő 29"/>
          <xdr:cNvCxnSpPr/>
        </xdr:nvCxnSpPr>
        <xdr:spPr>
          <a:xfrm>
            <a:off x="1285875" y="3552825"/>
            <a:ext cx="9620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Egyenes összekötő 31"/>
          <xdr:cNvCxnSpPr/>
        </xdr:nvCxnSpPr>
        <xdr:spPr>
          <a:xfrm>
            <a:off x="2266950" y="2733675"/>
            <a:ext cx="0" cy="170497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Egyenes összekötő 33"/>
          <xdr:cNvCxnSpPr/>
        </xdr:nvCxnSpPr>
        <xdr:spPr>
          <a:xfrm>
            <a:off x="2266950" y="2724150"/>
            <a:ext cx="10001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Egyenes összekötő 35"/>
          <xdr:cNvCxnSpPr/>
        </xdr:nvCxnSpPr>
        <xdr:spPr>
          <a:xfrm>
            <a:off x="2266950" y="4457700"/>
            <a:ext cx="1009650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219075</xdr:colOff>
      <xdr:row>15</xdr:row>
      <xdr:rowOff>19050</xdr:rowOff>
    </xdr:from>
    <xdr:to>
      <xdr:col>5</xdr:col>
      <xdr:colOff>381000</xdr:colOff>
      <xdr:row>24</xdr:row>
      <xdr:rowOff>38100</xdr:rowOff>
    </xdr:to>
    <xdr:grpSp>
      <xdr:nvGrpSpPr>
        <xdr:cNvPr id="38" name="Csoportba foglalás 37"/>
        <xdr:cNvGrpSpPr/>
      </xdr:nvGrpSpPr>
      <xdr:grpSpPr>
        <a:xfrm>
          <a:off x="1438275" y="2876550"/>
          <a:ext cx="1990725" cy="1733550"/>
          <a:chOff x="1285875" y="2724150"/>
          <a:chExt cx="1990725" cy="1733550"/>
        </a:xfrm>
      </xdr:grpSpPr>
      <xdr:cxnSp macro="">
        <xdr:nvCxnSpPr>
          <xdr:cNvPr id="39" name="Egyenes összekötő 38"/>
          <xdr:cNvCxnSpPr/>
        </xdr:nvCxnSpPr>
        <xdr:spPr>
          <a:xfrm>
            <a:off x="1285875" y="3552825"/>
            <a:ext cx="9620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Egyenes összekötő 39"/>
          <xdr:cNvCxnSpPr/>
        </xdr:nvCxnSpPr>
        <xdr:spPr>
          <a:xfrm>
            <a:off x="2266950" y="2733675"/>
            <a:ext cx="0" cy="170497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Egyenes összekötő 40"/>
          <xdr:cNvCxnSpPr/>
        </xdr:nvCxnSpPr>
        <xdr:spPr>
          <a:xfrm>
            <a:off x="2266950" y="2724150"/>
            <a:ext cx="10001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Egyenes összekötő 41"/>
          <xdr:cNvCxnSpPr/>
        </xdr:nvCxnSpPr>
        <xdr:spPr>
          <a:xfrm>
            <a:off x="2266950" y="4457700"/>
            <a:ext cx="1009650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304800</xdr:colOff>
      <xdr:row>19</xdr:row>
      <xdr:rowOff>161925</xdr:rowOff>
    </xdr:from>
    <xdr:to>
      <xdr:col>11</xdr:col>
      <xdr:colOff>85725</xdr:colOff>
      <xdr:row>19</xdr:row>
      <xdr:rowOff>171450</xdr:rowOff>
    </xdr:to>
    <xdr:cxnSp macro="">
      <xdr:nvCxnSpPr>
        <xdr:cNvPr id="43" name="Egyenes összekötő 42"/>
        <xdr:cNvCxnSpPr/>
      </xdr:nvCxnSpPr>
      <xdr:spPr>
        <a:xfrm>
          <a:off x="6400800" y="3781425"/>
          <a:ext cx="390525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19</xdr:row>
      <xdr:rowOff>180975</xdr:rowOff>
    </xdr:from>
    <xdr:to>
      <xdr:col>12</xdr:col>
      <xdr:colOff>19050</xdr:colOff>
      <xdr:row>20</xdr:row>
      <xdr:rowOff>0</xdr:rowOff>
    </xdr:to>
    <xdr:cxnSp macro="">
      <xdr:nvCxnSpPr>
        <xdr:cNvPr id="44" name="Egyenes összekötő 43"/>
        <xdr:cNvCxnSpPr/>
      </xdr:nvCxnSpPr>
      <xdr:spPr>
        <a:xfrm>
          <a:off x="6943725" y="3800475"/>
          <a:ext cx="390525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20</xdr:row>
      <xdr:rowOff>0</xdr:rowOff>
    </xdr:from>
    <xdr:to>
      <xdr:col>13</xdr:col>
      <xdr:colOff>590550</xdr:colOff>
      <xdr:row>20</xdr:row>
      <xdr:rowOff>0</xdr:rowOff>
    </xdr:to>
    <xdr:cxnSp macro="">
      <xdr:nvCxnSpPr>
        <xdr:cNvPr id="46" name="Egyenes összekötő 45"/>
        <xdr:cNvCxnSpPr/>
      </xdr:nvCxnSpPr>
      <xdr:spPr>
        <a:xfrm>
          <a:off x="7448550" y="3810000"/>
          <a:ext cx="1066800" cy="0"/>
        </a:xfrm>
        <a:prstGeom prst="lin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14</xdr:col>
      <xdr:colOff>9525</xdr:colOff>
      <xdr:row>18</xdr:row>
      <xdr:rowOff>47625</xdr:rowOff>
    </xdr:from>
    <xdr:to>
      <xdr:col>15</xdr:col>
      <xdr:colOff>66675</xdr:colOff>
      <xdr:row>21</xdr:row>
      <xdr:rowOff>142875</xdr:rowOff>
    </xdr:to>
    <xdr:sp macro="" textlink="">
      <xdr:nvSpPr>
        <xdr:cNvPr id="47" name="Ellipszis 46"/>
        <xdr:cNvSpPr/>
      </xdr:nvSpPr>
      <xdr:spPr>
        <a:xfrm>
          <a:off x="8543925" y="3476625"/>
          <a:ext cx="666750" cy="66675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14</xdr:col>
      <xdr:colOff>107168</xdr:colOff>
      <xdr:row>18</xdr:row>
      <xdr:rowOff>145268</xdr:rowOff>
    </xdr:from>
    <xdr:to>
      <xdr:col>14</xdr:col>
      <xdr:colOff>578632</xdr:colOff>
      <xdr:row>21</xdr:row>
      <xdr:rowOff>45232</xdr:rowOff>
    </xdr:to>
    <xdr:cxnSp macro="">
      <xdr:nvCxnSpPr>
        <xdr:cNvPr id="48" name="Egyenes összekötő 47"/>
        <xdr:cNvCxnSpPr>
          <a:stCxn id="47" idx="3"/>
          <a:endCxn id="47" idx="7"/>
        </xdr:cNvCxnSpPr>
      </xdr:nvCxnSpPr>
      <xdr:spPr>
        <a:xfrm flipV="1">
          <a:off x="8641568" y="3574268"/>
          <a:ext cx="471464" cy="47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107168</xdr:colOff>
      <xdr:row>18</xdr:row>
      <xdr:rowOff>145268</xdr:rowOff>
    </xdr:from>
    <xdr:to>
      <xdr:col>14</xdr:col>
      <xdr:colOff>578632</xdr:colOff>
      <xdr:row>21</xdr:row>
      <xdr:rowOff>45232</xdr:rowOff>
    </xdr:to>
    <xdr:cxnSp macro="">
      <xdr:nvCxnSpPr>
        <xdr:cNvPr id="49" name="Egyenes összekötő 48"/>
        <xdr:cNvCxnSpPr>
          <a:stCxn id="47" idx="1"/>
          <a:endCxn id="47" idx="5"/>
        </xdr:cNvCxnSpPr>
      </xdr:nvCxnSpPr>
      <xdr:spPr>
        <a:xfrm>
          <a:off x="8641568" y="3574268"/>
          <a:ext cx="471464" cy="471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66675</xdr:colOff>
      <xdr:row>20</xdr:row>
      <xdr:rowOff>0</xdr:rowOff>
    </xdr:from>
    <xdr:to>
      <xdr:col>16</xdr:col>
      <xdr:colOff>504825</xdr:colOff>
      <xdr:row>20</xdr:row>
      <xdr:rowOff>0</xdr:rowOff>
    </xdr:to>
    <xdr:cxnSp macro="">
      <xdr:nvCxnSpPr>
        <xdr:cNvPr id="50" name="Egyenes összekötő 49"/>
        <xdr:cNvCxnSpPr>
          <a:stCxn id="47" idx="6"/>
        </xdr:cNvCxnSpPr>
      </xdr:nvCxnSpPr>
      <xdr:spPr>
        <a:xfrm>
          <a:off x="9210675" y="3810000"/>
          <a:ext cx="1047750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12</xdr:row>
      <xdr:rowOff>133350</xdr:rowOff>
    </xdr:from>
    <xdr:to>
      <xdr:col>6</xdr:col>
      <xdr:colOff>495300</xdr:colOff>
      <xdr:row>15</xdr:row>
      <xdr:rowOff>19050</xdr:rowOff>
    </xdr:to>
    <xdr:cxnSp macro="">
      <xdr:nvCxnSpPr>
        <xdr:cNvPr id="52" name="Egyenes összekötő 51"/>
        <xdr:cNvCxnSpPr/>
      </xdr:nvCxnSpPr>
      <xdr:spPr>
        <a:xfrm flipV="1">
          <a:off x="3409950" y="2419350"/>
          <a:ext cx="742950" cy="45720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21</xdr:row>
      <xdr:rowOff>152400</xdr:rowOff>
    </xdr:from>
    <xdr:to>
      <xdr:col>6</xdr:col>
      <xdr:colOff>504825</xdr:colOff>
      <xdr:row>24</xdr:row>
      <xdr:rowOff>38100</xdr:rowOff>
    </xdr:to>
    <xdr:cxnSp macro="">
      <xdr:nvCxnSpPr>
        <xdr:cNvPr id="53" name="Egyenes összekötő 52"/>
        <xdr:cNvCxnSpPr/>
      </xdr:nvCxnSpPr>
      <xdr:spPr>
        <a:xfrm flipV="1">
          <a:off x="3419475" y="4152900"/>
          <a:ext cx="742950" cy="45720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19</xdr:row>
      <xdr:rowOff>95250</xdr:rowOff>
    </xdr:from>
    <xdr:to>
      <xdr:col>2</xdr:col>
      <xdr:colOff>19050</xdr:colOff>
      <xdr:row>19</xdr:row>
      <xdr:rowOff>95250</xdr:rowOff>
    </xdr:to>
    <xdr:cxnSp macro="">
      <xdr:nvCxnSpPr>
        <xdr:cNvPr id="55" name="Egyenes összekötő nyíllal 54"/>
        <xdr:cNvCxnSpPr/>
      </xdr:nvCxnSpPr>
      <xdr:spPr>
        <a:xfrm>
          <a:off x="419100" y="3714750"/>
          <a:ext cx="819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428625</xdr:colOff>
      <xdr:row>6</xdr:row>
      <xdr:rowOff>95250</xdr:rowOff>
    </xdr:from>
    <xdr:to>
      <xdr:col>2</xdr:col>
      <xdr:colOff>28575</xdr:colOff>
      <xdr:row>6</xdr:row>
      <xdr:rowOff>95250</xdr:rowOff>
    </xdr:to>
    <xdr:cxnSp macro="">
      <xdr:nvCxnSpPr>
        <xdr:cNvPr id="56" name="Egyenes összekötő nyíllal 55"/>
        <xdr:cNvCxnSpPr/>
      </xdr:nvCxnSpPr>
      <xdr:spPr>
        <a:xfrm>
          <a:off x="428625" y="1238250"/>
          <a:ext cx="819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5</xdr:row>
      <xdr:rowOff>57150</xdr:rowOff>
    </xdr:from>
    <xdr:to>
      <xdr:col>11</xdr:col>
      <xdr:colOff>428625</xdr:colOff>
      <xdr:row>5</xdr:row>
      <xdr:rowOff>57150</xdr:rowOff>
    </xdr:to>
    <xdr:cxnSp macro="">
      <xdr:nvCxnSpPr>
        <xdr:cNvPr id="57" name="Egyenes összekötő nyíllal 56"/>
        <xdr:cNvCxnSpPr/>
      </xdr:nvCxnSpPr>
      <xdr:spPr>
        <a:xfrm>
          <a:off x="6315075" y="1009650"/>
          <a:ext cx="819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18</xdr:row>
      <xdr:rowOff>161925</xdr:rowOff>
    </xdr:from>
    <xdr:to>
      <xdr:col>11</xdr:col>
      <xdr:colOff>495300</xdr:colOff>
      <xdr:row>18</xdr:row>
      <xdr:rowOff>161925</xdr:rowOff>
    </xdr:to>
    <xdr:cxnSp macro="">
      <xdr:nvCxnSpPr>
        <xdr:cNvPr id="58" name="Egyenes összekötő nyíllal 57"/>
        <xdr:cNvCxnSpPr/>
      </xdr:nvCxnSpPr>
      <xdr:spPr>
        <a:xfrm>
          <a:off x="6381750" y="3590925"/>
          <a:ext cx="819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</xdr:col>
      <xdr:colOff>37559</xdr:colOff>
      <xdr:row>28</xdr:row>
      <xdr:rowOff>85725</xdr:rowOff>
    </xdr:from>
    <xdr:ext cx="610680" cy="733425"/>
    <xdr:sp macro="" textlink="">
      <xdr:nvSpPr>
        <xdr:cNvPr id="60" name="Téglalap 59"/>
        <xdr:cNvSpPr/>
      </xdr:nvSpPr>
      <xdr:spPr>
        <a:xfrm>
          <a:off x="1866359" y="5419725"/>
          <a:ext cx="610680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hu-HU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A</a:t>
          </a:r>
        </a:p>
      </xdr:txBody>
    </xdr:sp>
    <xdr:clientData/>
  </xdr:oneCellAnchor>
  <xdr:oneCellAnchor>
    <xdr:from>
      <xdr:col>4</xdr:col>
      <xdr:colOff>561975</xdr:colOff>
      <xdr:row>28</xdr:row>
      <xdr:rowOff>114300</xdr:rowOff>
    </xdr:from>
    <xdr:ext cx="610680" cy="714375"/>
    <xdr:sp macro="" textlink="">
      <xdr:nvSpPr>
        <xdr:cNvPr id="61" name="Téglalap 60"/>
        <xdr:cNvSpPr/>
      </xdr:nvSpPr>
      <xdr:spPr>
        <a:xfrm>
          <a:off x="3000375" y="5448300"/>
          <a:ext cx="610680" cy="7143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hu-HU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A</a:t>
          </a:r>
        </a:p>
      </xdr:txBody>
    </xdr:sp>
    <xdr:clientData/>
  </xdr:oneCellAnchor>
  <xdr:oneCellAnchor>
    <xdr:from>
      <xdr:col>5</xdr:col>
      <xdr:colOff>8234</xdr:colOff>
      <xdr:row>25</xdr:row>
      <xdr:rowOff>85725</xdr:rowOff>
    </xdr:from>
    <xdr:ext cx="535981" cy="949827"/>
    <xdr:sp macro="" textlink="">
      <xdr:nvSpPr>
        <xdr:cNvPr id="62" name="Téglalap 61"/>
        <xdr:cNvSpPr/>
      </xdr:nvSpPr>
      <xdr:spPr>
        <a:xfrm>
          <a:off x="3056234" y="4848225"/>
          <a:ext cx="535981" cy="94982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hu-HU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_</a:t>
          </a: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5</xdr:col>
      <xdr:colOff>0</xdr:colOff>
      <xdr:row>31</xdr:row>
      <xdr:rowOff>19050</xdr:rowOff>
    </xdr:to>
    <xdr:cxnSp macro="">
      <xdr:nvCxnSpPr>
        <xdr:cNvPr id="65" name="Egyenes összekötő nyíllal 64"/>
        <xdr:cNvCxnSpPr/>
      </xdr:nvCxnSpPr>
      <xdr:spPr>
        <a:xfrm>
          <a:off x="2438400" y="5924550"/>
          <a:ext cx="609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"/>
    </sheetView>
  </sheetViews>
  <sheetFormatPr defaultRowHeight="15" x14ac:dyDescent="0.25"/>
  <cols>
    <col min="1" max="2" width="9.140625" style="1"/>
    <col min="3" max="3" width="107.7109375" style="1" bestFit="1" customWidth="1"/>
    <col min="4" max="4" width="14" style="1" bestFit="1" customWidth="1"/>
    <col min="5" max="5" width="9.140625" style="1"/>
    <col min="6" max="6" width="5" style="1" customWidth="1"/>
    <col min="7" max="16384" width="9.140625" style="1"/>
  </cols>
  <sheetData>
    <row r="1" spans="1:6" x14ac:dyDescent="0.25">
      <c r="A1" s="18" t="s">
        <v>45</v>
      </c>
    </row>
    <row r="4" spans="1:6" x14ac:dyDescent="0.25">
      <c r="B4" s="5" t="s">
        <v>1</v>
      </c>
      <c r="C4" s="2" t="s">
        <v>0</v>
      </c>
      <c r="D4" s="7"/>
      <c r="F4" s="6">
        <f>szamolas!E5</f>
        <v>0</v>
      </c>
    </row>
    <row r="5" spans="1:6" x14ac:dyDescent="0.25">
      <c r="B5" s="5" t="s">
        <v>2</v>
      </c>
      <c r="C5" s="2" t="s">
        <v>27</v>
      </c>
      <c r="D5" s="7"/>
      <c r="F5" s="6">
        <f>szamolas!E6</f>
        <v>0</v>
      </c>
    </row>
    <row r="6" spans="1:6" x14ac:dyDescent="0.25">
      <c r="B6" s="5" t="s">
        <v>3</v>
      </c>
      <c r="C6" s="2" t="s">
        <v>17</v>
      </c>
      <c r="D6" s="7"/>
      <c r="F6" s="6">
        <f>szamolas!E7</f>
        <v>0</v>
      </c>
    </row>
    <row r="7" spans="1:6" x14ac:dyDescent="0.25">
      <c r="B7" s="5" t="s">
        <v>4</v>
      </c>
      <c r="C7" s="2" t="s">
        <v>31</v>
      </c>
      <c r="D7" s="7"/>
      <c r="F7" s="6">
        <f>szamolas!E8</f>
        <v>0</v>
      </c>
    </row>
    <row r="8" spans="1:6" x14ac:dyDescent="0.25">
      <c r="B8" s="5" t="s">
        <v>5</v>
      </c>
      <c r="C8" s="2" t="s">
        <v>15</v>
      </c>
      <c r="D8" s="7"/>
      <c r="F8" s="6">
        <f>szamolas!E9</f>
        <v>0</v>
      </c>
    </row>
    <row r="9" spans="1:6" x14ac:dyDescent="0.25">
      <c r="B9" s="5" t="s">
        <v>6</v>
      </c>
      <c r="C9" s="2" t="s">
        <v>29</v>
      </c>
      <c r="D9" s="7"/>
      <c r="F9" s="6">
        <f>szamolas!E10</f>
        <v>0</v>
      </c>
    </row>
    <row r="10" spans="1:6" x14ac:dyDescent="0.25">
      <c r="B10" s="5" t="s">
        <v>7</v>
      </c>
      <c r="C10" s="2" t="s">
        <v>13</v>
      </c>
      <c r="D10" s="7"/>
      <c r="F10" s="6">
        <f>szamolas!E11</f>
        <v>0</v>
      </c>
    </row>
    <row r="11" spans="1:6" x14ac:dyDescent="0.25">
      <c r="B11" s="5" t="s">
        <v>8</v>
      </c>
      <c r="C11" s="2" t="s">
        <v>35</v>
      </c>
      <c r="D11" s="7"/>
      <c r="F11" s="6">
        <f>szamolas!E12</f>
        <v>0</v>
      </c>
    </row>
    <row r="12" spans="1:6" x14ac:dyDescent="0.25">
      <c r="B12" s="5" t="s">
        <v>9</v>
      </c>
      <c r="C12" s="2" t="s">
        <v>19</v>
      </c>
      <c r="D12" s="7"/>
      <c r="F12" s="6">
        <f>szamolas!E13</f>
        <v>0</v>
      </c>
    </row>
    <row r="13" spans="1:6" x14ac:dyDescent="0.25">
      <c r="B13" s="5" t="s">
        <v>10</v>
      </c>
      <c r="C13" s="2" t="s">
        <v>37</v>
      </c>
      <c r="D13" s="7"/>
      <c r="F13" s="6">
        <f>szamolas!E14</f>
        <v>0</v>
      </c>
    </row>
    <row r="14" spans="1:6" x14ac:dyDescent="0.25">
      <c r="B14" s="5" t="s">
        <v>11</v>
      </c>
      <c r="C14" s="2" t="s">
        <v>21</v>
      </c>
      <c r="D14" s="7"/>
      <c r="F14" s="6">
        <f>szamolas!E15</f>
        <v>0</v>
      </c>
    </row>
    <row r="15" spans="1:6" x14ac:dyDescent="0.25">
      <c r="B15" s="5" t="s">
        <v>23</v>
      </c>
      <c r="C15" s="2" t="s">
        <v>25</v>
      </c>
      <c r="D15" s="7"/>
      <c r="F15" s="6">
        <f>szamolas!E16</f>
        <v>0</v>
      </c>
    </row>
    <row r="16" spans="1:6" x14ac:dyDescent="0.25">
      <c r="B16" s="5" t="s">
        <v>24</v>
      </c>
      <c r="C16" s="2" t="s">
        <v>33</v>
      </c>
      <c r="D16" s="7"/>
      <c r="F16" s="6">
        <f>szamolas!E17</f>
        <v>0</v>
      </c>
    </row>
  </sheetData>
  <conditionalFormatting sqref="F4:F16">
    <cfRule type="cellIs" dxfId="9" priority="1" operator="equal">
      <formula>0</formula>
    </cfRule>
    <cfRule type="cellIs" dxfId="8" priority="2" operator="equal">
      <formula>1</formula>
    </cfRule>
  </conditionalFormatting>
  <dataValidations count="1">
    <dataValidation type="list" allowBlank="1" showInputMessage="1" showErrorMessage="1" sqref="D4:D16">
      <formula1>fuggv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5"/>
  <sheetViews>
    <sheetView workbookViewId="0">
      <selection activeCell="B3" sqref="B3:B15"/>
    </sheetView>
  </sheetViews>
  <sheetFormatPr defaultRowHeight="15" x14ac:dyDescent="0.25"/>
  <cols>
    <col min="2" max="2" width="14" bestFit="1" customWidth="1"/>
  </cols>
  <sheetData>
    <row r="3" spans="2:2" x14ac:dyDescent="0.25">
      <c r="B3" t="s">
        <v>30</v>
      </c>
    </row>
    <row r="4" spans="2:2" x14ac:dyDescent="0.25">
      <c r="B4" t="s">
        <v>12</v>
      </c>
    </row>
    <row r="5" spans="2:2" x14ac:dyDescent="0.25">
      <c r="B5" t="s">
        <v>16</v>
      </c>
    </row>
    <row r="6" spans="2:2" x14ac:dyDescent="0.25">
      <c r="B6" t="s">
        <v>32</v>
      </c>
    </row>
    <row r="7" spans="2:2" x14ac:dyDescent="0.25">
      <c r="B7" t="s">
        <v>38</v>
      </c>
    </row>
    <row r="8" spans="2:2" x14ac:dyDescent="0.25">
      <c r="B8" t="s">
        <v>20</v>
      </c>
    </row>
    <row r="9" spans="2:2" x14ac:dyDescent="0.25">
      <c r="B9" t="s">
        <v>22</v>
      </c>
    </row>
    <row r="10" spans="2:2" x14ac:dyDescent="0.25">
      <c r="B10" t="s">
        <v>14</v>
      </c>
    </row>
    <row r="11" spans="2:2" x14ac:dyDescent="0.25">
      <c r="B11" t="s">
        <v>34</v>
      </c>
    </row>
    <row r="12" spans="2:2" x14ac:dyDescent="0.25">
      <c r="B12" t="s">
        <v>28</v>
      </c>
    </row>
    <row r="13" spans="2:2" x14ac:dyDescent="0.25">
      <c r="B13" t="s">
        <v>36</v>
      </c>
    </row>
    <row r="14" spans="2:2" x14ac:dyDescent="0.25">
      <c r="B14" t="s">
        <v>18</v>
      </c>
    </row>
    <row r="15" spans="2:2" x14ac:dyDescent="0.25">
      <c r="B15" t="s">
        <v>26</v>
      </c>
    </row>
  </sheetData>
  <sortState ref="B3:B15">
    <sortCondition ref="B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U30"/>
  <sheetViews>
    <sheetView topLeftCell="D1" workbookViewId="0">
      <selection activeCell="H31" sqref="H31"/>
    </sheetView>
  </sheetViews>
  <sheetFormatPr defaultRowHeight="15" x14ac:dyDescent="0.25"/>
  <cols>
    <col min="8" max="9" width="12.7109375" bestFit="1" customWidth="1"/>
  </cols>
  <sheetData>
    <row r="5" spans="3:15" x14ac:dyDescent="0.25">
      <c r="C5" t="s">
        <v>12</v>
      </c>
      <c r="D5">
        <f>Függvények!D4</f>
        <v>0</v>
      </c>
      <c r="E5">
        <f>IF(C5=D5,1,0)</f>
        <v>0</v>
      </c>
      <c r="G5">
        <v>1</v>
      </c>
      <c r="H5">
        <v>1</v>
      </c>
      <c r="I5" t="b">
        <v>1</v>
      </c>
      <c r="J5">
        <f>'F1'!E10</f>
        <v>0</v>
      </c>
      <c r="K5">
        <f>'F1'!H10</f>
        <v>0</v>
      </c>
      <c r="L5">
        <f>'F1'!O10</f>
        <v>0</v>
      </c>
      <c r="M5">
        <f>IF('F1'!E10="",0,IF(G5=J5,1,))</f>
        <v>0</v>
      </c>
      <c r="N5">
        <f>IF('F1'!H10="",0,IF(H5=K5,1,))</f>
        <v>0</v>
      </c>
      <c r="O5">
        <f>IF('F1'!O10="",0,IF(I5=L5,1,))</f>
        <v>0</v>
      </c>
    </row>
    <row r="6" spans="3:15" x14ac:dyDescent="0.25">
      <c r="C6" t="s">
        <v>28</v>
      </c>
      <c r="D6">
        <f>Függvények!D5</f>
        <v>0</v>
      </c>
      <c r="E6">
        <f t="shared" ref="E6:E17" si="0">IF(C6=D6,1,0)</f>
        <v>0</v>
      </c>
      <c r="G6">
        <v>0</v>
      </c>
      <c r="H6">
        <v>0</v>
      </c>
      <c r="I6" t="b">
        <v>0</v>
      </c>
      <c r="J6">
        <f>'F1'!G17</f>
        <v>0</v>
      </c>
      <c r="K6">
        <f>'F1'!G26</f>
        <v>0</v>
      </c>
      <c r="L6">
        <f>'F1'!O24</f>
        <v>0</v>
      </c>
      <c r="M6">
        <f>IF('F1'!G17="",0,IF(G6=J6,1,0))</f>
        <v>0</v>
      </c>
      <c r="N6">
        <f>IF('F1'!G26="",0,IF(H6=K6,1,))</f>
        <v>0</v>
      </c>
      <c r="O6">
        <f t="shared" ref="O6" si="1">IF(I6=L6,1,)</f>
        <v>0</v>
      </c>
    </row>
    <row r="7" spans="3:15" x14ac:dyDescent="0.25">
      <c r="C7" t="s">
        <v>18</v>
      </c>
      <c r="D7">
        <f>Függvények!D6</f>
        <v>0</v>
      </c>
      <c r="E7">
        <f t="shared" si="0"/>
        <v>0</v>
      </c>
      <c r="H7">
        <v>0</v>
      </c>
      <c r="I7" t="b">
        <v>0</v>
      </c>
      <c r="K7">
        <f>'F1'!F34</f>
        <v>0</v>
      </c>
      <c r="L7">
        <f>'F1'!H34</f>
        <v>0</v>
      </c>
      <c r="N7">
        <f>IF('F1'!F34="",0,IF(H7=K7,1,))</f>
        <v>0</v>
      </c>
      <c r="O7">
        <f>IF('F1'!H34="",0,IF(I7=L7,1,))</f>
        <v>0</v>
      </c>
    </row>
    <row r="8" spans="3:15" x14ac:dyDescent="0.25">
      <c r="C8" t="s">
        <v>32</v>
      </c>
      <c r="D8">
        <f>Függvények!D7</f>
        <v>0</v>
      </c>
      <c r="E8">
        <f t="shared" si="0"/>
        <v>0</v>
      </c>
    </row>
    <row r="9" spans="3:15" x14ac:dyDescent="0.25">
      <c r="C9" t="s">
        <v>16</v>
      </c>
      <c r="D9">
        <f>Függvények!D8</f>
        <v>0</v>
      </c>
      <c r="E9">
        <f t="shared" si="0"/>
        <v>0</v>
      </c>
      <c r="N9">
        <v>11</v>
      </c>
      <c r="O9" s="31">
        <f>SUM(M5:N7)+(SUM(O5:O7)*2)</f>
        <v>0</v>
      </c>
    </row>
    <row r="10" spans="3:15" x14ac:dyDescent="0.25">
      <c r="C10" t="s">
        <v>30</v>
      </c>
      <c r="D10">
        <f>Függvények!D9</f>
        <v>0</v>
      </c>
      <c r="E10">
        <f t="shared" si="0"/>
        <v>0</v>
      </c>
      <c r="H10">
        <v>142</v>
      </c>
      <c r="I10">
        <f>'F2'!L7</f>
        <v>0</v>
      </c>
      <c r="J10">
        <f>IF(H10=I10,1,)</f>
        <v>0</v>
      </c>
    </row>
    <row r="11" spans="3:15" x14ac:dyDescent="0.25">
      <c r="C11" t="s">
        <v>14</v>
      </c>
      <c r="D11">
        <f>Függvények!D10</f>
        <v>0</v>
      </c>
      <c r="E11">
        <f t="shared" si="0"/>
        <v>0</v>
      </c>
      <c r="H11" t="s">
        <v>51</v>
      </c>
      <c r="I11">
        <f>'F2'!L9</f>
        <v>0</v>
      </c>
      <c r="J11">
        <f t="shared" ref="J11:J13" si="2">IF(H11=I11,1,)</f>
        <v>0</v>
      </c>
    </row>
    <row r="12" spans="3:15" x14ac:dyDescent="0.25">
      <c r="C12" t="s">
        <v>36</v>
      </c>
      <c r="D12">
        <f>Függvények!D11</f>
        <v>0</v>
      </c>
      <c r="E12">
        <f t="shared" si="0"/>
        <v>0</v>
      </c>
      <c r="H12">
        <v>62</v>
      </c>
      <c r="I12">
        <f>'F2'!L11</f>
        <v>0</v>
      </c>
      <c r="J12">
        <f t="shared" si="2"/>
        <v>0</v>
      </c>
    </row>
    <row r="13" spans="3:15" x14ac:dyDescent="0.25">
      <c r="C13" t="s">
        <v>20</v>
      </c>
      <c r="D13">
        <f>Függvények!D12</f>
        <v>0</v>
      </c>
      <c r="E13">
        <f t="shared" si="0"/>
        <v>0</v>
      </c>
      <c r="H13" t="s">
        <v>52</v>
      </c>
      <c r="I13">
        <f>'F2'!L13</f>
        <v>0</v>
      </c>
      <c r="J13">
        <f t="shared" si="2"/>
        <v>0</v>
      </c>
    </row>
    <row r="14" spans="3:15" x14ac:dyDescent="0.25">
      <c r="C14" t="s">
        <v>38</v>
      </c>
      <c r="D14">
        <f>Függvények!D13</f>
        <v>0</v>
      </c>
      <c r="E14">
        <f t="shared" si="0"/>
        <v>0</v>
      </c>
    </row>
    <row r="15" spans="3:15" x14ac:dyDescent="0.25">
      <c r="C15" t="s">
        <v>22</v>
      </c>
      <c r="D15">
        <f>Függvények!D14</f>
        <v>0</v>
      </c>
      <c r="E15">
        <f t="shared" si="0"/>
        <v>0</v>
      </c>
      <c r="I15">
        <v>8</v>
      </c>
      <c r="J15" s="31">
        <f>SUM(J10:J13)*2</f>
        <v>0</v>
      </c>
    </row>
    <row r="16" spans="3:15" x14ac:dyDescent="0.25">
      <c r="C16" t="s">
        <v>26</v>
      </c>
      <c r="D16">
        <f>Függvények!D15</f>
        <v>0</v>
      </c>
      <c r="E16">
        <f t="shared" si="0"/>
        <v>0</v>
      </c>
    </row>
    <row r="17" spans="3:21" x14ac:dyDescent="0.25">
      <c r="C17" t="s">
        <v>34</v>
      </c>
      <c r="D17">
        <f>Függvények!D16</f>
        <v>0</v>
      </c>
      <c r="E17">
        <f t="shared" si="0"/>
        <v>0</v>
      </c>
      <c r="G17" t="s">
        <v>75</v>
      </c>
      <c r="H17">
        <f>'F4'!D8</f>
        <v>0</v>
      </c>
      <c r="I17">
        <f>IF(G17=H17,1,0)</f>
        <v>0</v>
      </c>
      <c r="K17" t="s">
        <v>77</v>
      </c>
      <c r="L17">
        <f>'F4'!D23</f>
        <v>0</v>
      </c>
      <c r="M17">
        <f>IF(K17=L17,1,0)</f>
        <v>0</v>
      </c>
      <c r="O17">
        <v>-19</v>
      </c>
      <c r="P17">
        <f>'F4'!K6</f>
        <v>0</v>
      </c>
      <c r="Q17">
        <f>IF(O17=P17,1,0)</f>
        <v>0</v>
      </c>
      <c r="S17" s="30" t="s">
        <v>79</v>
      </c>
      <c r="T17" s="30">
        <f>'F4'!K22</f>
        <v>0</v>
      </c>
      <c r="U17" s="30">
        <f>IF(S17=T17,1,0)</f>
        <v>0</v>
      </c>
    </row>
    <row r="18" spans="3:21" x14ac:dyDescent="0.25">
      <c r="G18" t="s">
        <v>76</v>
      </c>
      <c r="H18">
        <f>'F4'!D9</f>
        <v>0</v>
      </c>
      <c r="I18">
        <f t="shared" ref="I18:I23" si="3">IF(G18=H18,1,0)</f>
        <v>0</v>
      </c>
      <c r="K18" t="s">
        <v>78</v>
      </c>
      <c r="L18">
        <f>'F4'!D24</f>
        <v>0</v>
      </c>
      <c r="M18">
        <f t="shared" ref="M18:M23" si="4">IF(K18=L18,1,0)</f>
        <v>0</v>
      </c>
      <c r="O18">
        <v>7</v>
      </c>
      <c r="P18">
        <f>'F4'!K7</f>
        <v>0</v>
      </c>
      <c r="Q18">
        <f t="shared" ref="Q18:Q25" si="5">IF(O18=P18,1,0)</f>
        <v>0</v>
      </c>
      <c r="S18" s="30" t="s">
        <v>80</v>
      </c>
      <c r="T18" s="30">
        <f>'F4'!K23</f>
        <v>0</v>
      </c>
      <c r="U18" s="30">
        <f t="shared" ref="U18:U24" si="6">IF(S18=T18,1,0)</f>
        <v>0</v>
      </c>
    </row>
    <row r="19" spans="3:21" x14ac:dyDescent="0.25">
      <c r="D19">
        <v>13</v>
      </c>
      <c r="E19" s="31">
        <f>SUM(E5:E17)</f>
        <v>0</v>
      </c>
      <c r="G19" t="s">
        <v>76</v>
      </c>
      <c r="H19">
        <f>'F4'!D10</f>
        <v>0</v>
      </c>
      <c r="I19">
        <f t="shared" si="3"/>
        <v>0</v>
      </c>
      <c r="K19" t="s">
        <v>77</v>
      </c>
      <c r="L19">
        <f>'F4'!D25</f>
        <v>0</v>
      </c>
      <c r="M19">
        <f t="shared" si="4"/>
        <v>0</v>
      </c>
      <c r="O19">
        <v>100</v>
      </c>
      <c r="P19">
        <f>'F4'!K8</f>
        <v>0</v>
      </c>
      <c r="Q19">
        <f t="shared" si="5"/>
        <v>0</v>
      </c>
      <c r="S19" s="30" t="s">
        <v>79</v>
      </c>
      <c r="T19" s="30">
        <f>'F4'!K24</f>
        <v>0</v>
      </c>
      <c r="U19" s="30">
        <f t="shared" si="6"/>
        <v>0</v>
      </c>
    </row>
    <row r="20" spans="3:21" x14ac:dyDescent="0.25">
      <c r="G20" t="s">
        <v>75</v>
      </c>
      <c r="H20">
        <f>'F4'!D11</f>
        <v>0</v>
      </c>
      <c r="I20">
        <f t="shared" si="3"/>
        <v>0</v>
      </c>
      <c r="K20" t="s">
        <v>78</v>
      </c>
      <c r="L20">
        <f>'F4'!D26</f>
        <v>0</v>
      </c>
      <c r="M20">
        <f t="shared" si="4"/>
        <v>0</v>
      </c>
      <c r="O20">
        <v>-14</v>
      </c>
      <c r="P20">
        <f>'F4'!K9</f>
        <v>0</v>
      </c>
      <c r="Q20">
        <f t="shared" si="5"/>
        <v>0</v>
      </c>
      <c r="S20" s="30" t="s">
        <v>79</v>
      </c>
      <c r="T20" s="30">
        <f>'F4'!K25</f>
        <v>0</v>
      </c>
      <c r="U20" s="30">
        <f t="shared" si="6"/>
        <v>0</v>
      </c>
    </row>
    <row r="21" spans="3:21" x14ac:dyDescent="0.25">
      <c r="G21" t="s">
        <v>75</v>
      </c>
      <c r="H21">
        <f>'F4'!D12</f>
        <v>0</v>
      </c>
      <c r="I21">
        <f t="shared" si="3"/>
        <v>0</v>
      </c>
      <c r="K21" t="s">
        <v>78</v>
      </c>
      <c r="L21">
        <f>'F4'!D27</f>
        <v>0</v>
      </c>
      <c r="M21">
        <f t="shared" si="4"/>
        <v>0</v>
      </c>
      <c r="O21">
        <v>-11</v>
      </c>
      <c r="P21">
        <f>'F4'!K10</f>
        <v>0</v>
      </c>
      <c r="Q21">
        <f t="shared" si="5"/>
        <v>0</v>
      </c>
      <c r="S21" s="30" t="s">
        <v>80</v>
      </c>
      <c r="T21" s="30">
        <f>'F4'!K26</f>
        <v>0</v>
      </c>
      <c r="U21" s="30">
        <f t="shared" si="6"/>
        <v>0</v>
      </c>
    </row>
    <row r="22" spans="3:21" x14ac:dyDescent="0.25">
      <c r="G22" t="s">
        <v>76</v>
      </c>
      <c r="H22">
        <f>'F4'!D13</f>
        <v>0</v>
      </c>
      <c r="I22">
        <f t="shared" si="3"/>
        <v>0</v>
      </c>
      <c r="K22" t="s">
        <v>77</v>
      </c>
      <c r="L22">
        <f>'F4'!D28</f>
        <v>0</v>
      </c>
      <c r="M22">
        <f t="shared" si="4"/>
        <v>0</v>
      </c>
      <c r="O22">
        <v>-5</v>
      </c>
      <c r="P22">
        <f>'F4'!K11</f>
        <v>0</v>
      </c>
      <c r="Q22">
        <f t="shared" si="5"/>
        <v>0</v>
      </c>
      <c r="S22" s="30" t="s">
        <v>80</v>
      </c>
      <c r="T22" s="30">
        <f>'F4'!K27</f>
        <v>0</v>
      </c>
      <c r="U22" s="30">
        <f t="shared" si="6"/>
        <v>0</v>
      </c>
    </row>
    <row r="23" spans="3:21" x14ac:dyDescent="0.25">
      <c r="G23" t="s">
        <v>75</v>
      </c>
      <c r="H23">
        <f>'F4'!D14</f>
        <v>0</v>
      </c>
      <c r="I23">
        <f t="shared" si="3"/>
        <v>0</v>
      </c>
      <c r="K23" t="s">
        <v>78</v>
      </c>
      <c r="L23">
        <f>'F4'!D29</f>
        <v>0</v>
      </c>
      <c r="M23">
        <f t="shared" si="4"/>
        <v>0</v>
      </c>
      <c r="O23">
        <v>66</v>
      </c>
      <c r="P23">
        <f>'F4'!K12</f>
        <v>0</v>
      </c>
      <c r="Q23">
        <f t="shared" si="5"/>
        <v>0</v>
      </c>
      <c r="S23" s="30" t="s">
        <v>79</v>
      </c>
      <c r="T23" s="30">
        <f>'F4'!K28</f>
        <v>0</v>
      </c>
      <c r="U23" s="30">
        <f t="shared" si="6"/>
        <v>0</v>
      </c>
    </row>
    <row r="24" spans="3:21" x14ac:dyDescent="0.25">
      <c r="O24">
        <v>-40</v>
      </c>
      <c r="P24">
        <f>'F4'!K13</f>
        <v>0</v>
      </c>
      <c r="Q24">
        <f t="shared" si="5"/>
        <v>0</v>
      </c>
      <c r="S24" s="30" t="s">
        <v>79</v>
      </c>
      <c r="T24" s="30">
        <f>'F4'!K29</f>
        <v>0</v>
      </c>
      <c r="U24" s="30">
        <f t="shared" si="6"/>
        <v>0</v>
      </c>
    </row>
    <row r="25" spans="3:21" x14ac:dyDescent="0.25">
      <c r="O25">
        <v>15</v>
      </c>
      <c r="P25">
        <f>'F4'!K14</f>
        <v>0</v>
      </c>
      <c r="Q25">
        <f t="shared" si="5"/>
        <v>0</v>
      </c>
    </row>
    <row r="27" spans="3:21" x14ac:dyDescent="0.25">
      <c r="H27">
        <v>4</v>
      </c>
      <c r="I27" s="31">
        <f>SUM(I17,I23)*2</f>
        <v>0</v>
      </c>
      <c r="L27">
        <v>4</v>
      </c>
      <c r="M27" s="31">
        <f>SUM(M17,M23)*2</f>
        <v>0</v>
      </c>
      <c r="P27">
        <v>4</v>
      </c>
      <c r="Q27" s="31">
        <f>SUM(Q17,Q25)*2</f>
        <v>0</v>
      </c>
      <c r="T27">
        <v>4</v>
      </c>
      <c r="U27" s="31">
        <f>SUM(U17,U24)*2</f>
        <v>0</v>
      </c>
    </row>
    <row r="30" spans="3:21" x14ac:dyDescent="0.25">
      <c r="F30">
        <f>SUM(D19,I15,N9,H27,L27,P27,T27)</f>
        <v>48</v>
      </c>
      <c r="G30">
        <f>SUM(E19,O9,J15,I27,M27,Q27,U27)</f>
        <v>0</v>
      </c>
      <c r="H30">
        <f>IF(G30&lt;48*0.4,1,IF(G30&lt;48*0.55,2,IF(G30&lt;48*0.7,3,IF(G30&lt;48*0.85,4,5))))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B1" workbookViewId="0">
      <selection activeCell="B4" sqref="B4"/>
    </sheetView>
  </sheetViews>
  <sheetFormatPr defaultRowHeight="15" x14ac:dyDescent="0.25"/>
  <cols>
    <col min="1" max="16" width="9.140625" style="8"/>
    <col min="17" max="19" width="5.5703125" style="8" customWidth="1"/>
    <col min="20" max="16384" width="9.140625" style="8"/>
  </cols>
  <sheetData>
    <row r="1" spans="1:19" s="17" customFormat="1" x14ac:dyDescent="0.25">
      <c r="A1" s="13" t="s">
        <v>1</v>
      </c>
      <c r="B1" s="17" t="s">
        <v>39</v>
      </c>
    </row>
    <row r="2" spans="1:19" s="17" customFormat="1" x14ac:dyDescent="0.25">
      <c r="B2" s="17" t="s">
        <v>40</v>
      </c>
    </row>
    <row r="3" spans="1:19" s="17" customFormat="1" x14ac:dyDescent="0.25">
      <c r="B3" s="17" t="s">
        <v>41</v>
      </c>
    </row>
    <row r="10" spans="1:19" x14ac:dyDescent="0.25">
      <c r="E10" s="10"/>
      <c r="H10" s="10"/>
      <c r="O10" s="10"/>
      <c r="Q10" s="14">
        <f>IF(E10="",0,szamolas!M5)</f>
        <v>0</v>
      </c>
      <c r="R10" s="14">
        <f>IF(H10="",0,szamolas!N5)</f>
        <v>0</v>
      </c>
      <c r="S10" s="14">
        <f>IF(O10="",0,szamolas!O5)</f>
        <v>0</v>
      </c>
    </row>
    <row r="12" spans="1:19" s="11" customFormat="1" x14ac:dyDescent="0.25"/>
    <row r="13" spans="1:19" s="17" customFormat="1" x14ac:dyDescent="0.25">
      <c r="A13" s="13" t="s">
        <v>2</v>
      </c>
      <c r="B13" s="17" t="s">
        <v>42</v>
      </c>
    </row>
    <row r="14" spans="1:19" s="17" customFormat="1" x14ac:dyDescent="0.25">
      <c r="B14" s="17" t="s">
        <v>44</v>
      </c>
    </row>
    <row r="17" spans="1:19" x14ac:dyDescent="0.25">
      <c r="G17" s="16"/>
    </row>
    <row r="24" spans="1:19" x14ac:dyDescent="0.25">
      <c r="O24" s="16"/>
      <c r="Q24" s="14">
        <f>IF(G17="",0,szamolas!M6)</f>
        <v>0</v>
      </c>
      <c r="R24" s="14">
        <f>IF(G26="",0,szamolas!N6)</f>
        <v>0</v>
      </c>
      <c r="S24" s="14">
        <f>(IF(O24="",0,szamolas!O6))</f>
        <v>0</v>
      </c>
    </row>
    <row r="26" spans="1:19" x14ac:dyDescent="0.25">
      <c r="G26" s="16"/>
    </row>
    <row r="28" spans="1:19" s="11" customFormat="1" x14ac:dyDescent="0.25"/>
    <row r="29" spans="1:19" s="17" customFormat="1" x14ac:dyDescent="0.25">
      <c r="A29" s="13" t="s">
        <v>3</v>
      </c>
      <c r="B29" s="17" t="s">
        <v>43</v>
      </c>
    </row>
    <row r="34" spans="4:18" x14ac:dyDescent="0.25">
      <c r="D34" s="15">
        <v>1</v>
      </c>
      <c r="F34" s="16"/>
      <c r="H34" s="16"/>
      <c r="Q34" s="14">
        <f>IF(F34="",0,szamolas!N7)</f>
        <v>0</v>
      </c>
      <c r="R34" s="14">
        <f>IF(H34="",0,szamolas!O7)</f>
        <v>0</v>
      </c>
    </row>
  </sheetData>
  <conditionalFormatting sqref="Q34:R34 Q24:S24 Q10:S10">
    <cfRule type="cellIs" dxfId="7" priority="1" operator="equal">
      <formula>0</formula>
    </cfRule>
    <cfRule type="cellIs" dxfId="6" priority="2" operator="equal">
      <formula>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3" sqref="A3"/>
    </sheetView>
  </sheetViews>
  <sheetFormatPr defaultRowHeight="15" x14ac:dyDescent="0.25"/>
  <cols>
    <col min="1" max="11" width="9.140625" style="8"/>
    <col min="12" max="12" width="23.7109375" style="8" customWidth="1"/>
    <col min="13" max="13" width="9.140625" style="8"/>
    <col min="14" max="14" width="4.5703125" style="8" customWidth="1"/>
    <col min="15" max="16384" width="9.140625" style="8"/>
  </cols>
  <sheetData>
    <row r="1" spans="1:16" x14ac:dyDescent="0.25">
      <c r="A1" s="17" t="s">
        <v>53</v>
      </c>
    </row>
    <row r="4" spans="1:16" x14ac:dyDescent="0.25">
      <c r="B4" s="34" t="s">
        <v>46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19"/>
      <c r="P4" s="19"/>
    </row>
    <row r="7" spans="1:16" x14ac:dyDescent="0.25">
      <c r="B7" s="8" t="s">
        <v>47</v>
      </c>
      <c r="L7" s="9"/>
      <c r="N7" s="20">
        <f>szamolas!J10</f>
        <v>0</v>
      </c>
    </row>
    <row r="8" spans="1:16" x14ac:dyDescent="0.25">
      <c r="L8" s="12"/>
      <c r="N8" s="21"/>
    </row>
    <row r="9" spans="1:16" x14ac:dyDescent="0.25">
      <c r="B9" s="8" t="s">
        <v>48</v>
      </c>
      <c r="L9" s="9"/>
      <c r="N9" s="20">
        <f>szamolas!J11</f>
        <v>0</v>
      </c>
    </row>
    <row r="10" spans="1:16" x14ac:dyDescent="0.25">
      <c r="L10" s="12"/>
      <c r="N10" s="21"/>
    </row>
    <row r="11" spans="1:16" x14ac:dyDescent="0.25">
      <c r="B11" s="8" t="s">
        <v>49</v>
      </c>
      <c r="L11" s="9"/>
      <c r="N11" s="20">
        <f>szamolas!J12</f>
        <v>0</v>
      </c>
    </row>
    <row r="12" spans="1:16" x14ac:dyDescent="0.25">
      <c r="L12" s="12"/>
      <c r="N12" s="21"/>
    </row>
    <row r="13" spans="1:16" x14ac:dyDescent="0.25">
      <c r="B13" s="8" t="s">
        <v>50</v>
      </c>
      <c r="L13" s="9"/>
      <c r="N13" s="20">
        <f>szamolas!J13</f>
        <v>0</v>
      </c>
    </row>
  </sheetData>
  <mergeCells count="1">
    <mergeCell ref="B4:N4"/>
  </mergeCells>
  <conditionalFormatting sqref="N7 N9 N11 N13">
    <cfRule type="cellIs" dxfId="5" priority="1" operator="equal">
      <formula>0</formula>
    </cfRule>
    <cfRule type="cellIs" dxfId="4" priority="2" operator="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B10" sqref="B10"/>
    </sheetView>
  </sheetViews>
  <sheetFormatPr defaultRowHeight="15" x14ac:dyDescent="0.25"/>
  <cols>
    <col min="1" max="8" width="9.140625" style="1"/>
    <col min="9" max="9" width="5.5703125" style="1" customWidth="1"/>
    <col min="10" max="16384" width="9.140625" style="1"/>
  </cols>
  <sheetData>
    <row r="1" spans="1:9" x14ac:dyDescent="0.25">
      <c r="A1" s="18" t="s">
        <v>54</v>
      </c>
    </row>
    <row r="3" spans="1:9" x14ac:dyDescent="0.25">
      <c r="B3" s="1" t="s">
        <v>55</v>
      </c>
      <c r="G3" s="3"/>
      <c r="I3" s="6">
        <f>IF(G3="",0,1)</f>
        <v>0</v>
      </c>
    </row>
    <row r="5" spans="1:9" x14ac:dyDescent="0.25">
      <c r="B5" s="1" t="s">
        <v>56</v>
      </c>
      <c r="G5" s="3"/>
      <c r="I5" s="6">
        <f>IF(G5="",0,1)</f>
        <v>0</v>
      </c>
    </row>
    <row r="7" spans="1:9" x14ac:dyDescent="0.25">
      <c r="B7" s="1" t="s">
        <v>57</v>
      </c>
      <c r="G7" s="3"/>
      <c r="I7" s="6">
        <f>IF(G7=PI(),1,0)</f>
        <v>0</v>
      </c>
    </row>
    <row r="9" spans="1:9" x14ac:dyDescent="0.25">
      <c r="B9" s="1" t="s">
        <v>83</v>
      </c>
      <c r="G9" s="3"/>
      <c r="I9" s="6">
        <f>IF(G9="",0,1)</f>
        <v>0</v>
      </c>
    </row>
  </sheetData>
  <conditionalFormatting sqref="I3 I5 I7 I9">
    <cfRule type="cellIs" dxfId="3" priority="1" operator="equal">
      <formula>1</formula>
    </cfRule>
    <cfRule type="cellIs" dxfId="2" priority="2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A2" sqref="A2"/>
    </sheetView>
  </sheetViews>
  <sheetFormatPr defaultRowHeight="15" x14ac:dyDescent="0.25"/>
  <cols>
    <col min="1" max="2" width="9.140625" style="1"/>
    <col min="3" max="3" width="12.42578125" style="1" bestFit="1" customWidth="1"/>
    <col min="4" max="4" width="17.5703125" style="1" customWidth="1"/>
    <col min="5" max="5" width="9.140625" style="1"/>
    <col min="6" max="6" width="5" style="1" customWidth="1"/>
    <col min="7" max="10" width="9.140625" style="1"/>
    <col min="11" max="11" width="18.140625" style="1" customWidth="1"/>
    <col min="12" max="12" width="9.140625" style="1"/>
    <col min="13" max="13" width="5.28515625" style="1" customWidth="1"/>
    <col min="14" max="16384" width="9.140625" style="1"/>
  </cols>
  <sheetData>
    <row r="1" spans="1:18" x14ac:dyDescent="0.25">
      <c r="A1" s="18" t="s">
        <v>58</v>
      </c>
    </row>
    <row r="2" spans="1:18" x14ac:dyDescent="0.25">
      <c r="H2" s="24"/>
    </row>
    <row r="3" spans="1:18" ht="28.5" customHeight="1" x14ac:dyDescent="0.25">
      <c r="A3" s="26" t="s">
        <v>1</v>
      </c>
      <c r="B3" s="35" t="s">
        <v>74</v>
      </c>
      <c r="C3" s="35"/>
      <c r="D3" s="35"/>
      <c r="E3" s="35"/>
      <c r="F3" s="35"/>
      <c r="H3" s="29" t="s">
        <v>3</v>
      </c>
      <c r="I3" s="35" t="s">
        <v>68</v>
      </c>
      <c r="J3" s="35"/>
      <c r="K3" s="35"/>
      <c r="L3" s="35"/>
      <c r="M3" s="35"/>
      <c r="N3" s="35"/>
      <c r="O3" s="35"/>
      <c r="P3" s="35"/>
    </row>
    <row r="4" spans="1:18" ht="30" customHeight="1" x14ac:dyDescent="0.25">
      <c r="B4" s="35" t="s">
        <v>62</v>
      </c>
      <c r="C4" s="35"/>
      <c r="D4" s="35"/>
      <c r="E4" s="35"/>
      <c r="F4" s="35"/>
      <c r="H4" s="24"/>
    </row>
    <row r="5" spans="1:18" x14ac:dyDescent="0.25">
      <c r="H5" s="24"/>
      <c r="I5" s="5" t="s">
        <v>69</v>
      </c>
      <c r="J5" s="5" t="s">
        <v>70</v>
      </c>
      <c r="K5" s="5" t="s">
        <v>61</v>
      </c>
    </row>
    <row r="6" spans="1:18" x14ac:dyDescent="0.25">
      <c r="H6" s="24"/>
      <c r="I6" s="4">
        <v>36</v>
      </c>
      <c r="J6" s="4">
        <v>55</v>
      </c>
      <c r="K6" s="3"/>
      <c r="M6" s="4">
        <f>szamolas!Q17</f>
        <v>0</v>
      </c>
    </row>
    <row r="7" spans="1:18" x14ac:dyDescent="0.25">
      <c r="B7" s="22" t="s">
        <v>59</v>
      </c>
      <c r="C7" s="22" t="s">
        <v>60</v>
      </c>
      <c r="D7" s="22" t="s">
        <v>61</v>
      </c>
      <c r="H7" s="24"/>
      <c r="I7" s="4">
        <v>98</v>
      </c>
      <c r="J7" s="4">
        <v>91</v>
      </c>
      <c r="K7" s="3"/>
    </row>
    <row r="8" spans="1:18" x14ac:dyDescent="0.25">
      <c r="B8" s="4">
        <v>69</v>
      </c>
      <c r="C8" s="28">
        <v>159</v>
      </c>
      <c r="D8" s="3"/>
      <c r="F8" s="4">
        <f>szamolas!I17</f>
        <v>0</v>
      </c>
      <c r="H8" s="24"/>
      <c r="I8" s="4">
        <v>75</v>
      </c>
      <c r="J8" s="4">
        <v>25</v>
      </c>
      <c r="K8" s="3"/>
    </row>
    <row r="9" spans="1:18" x14ac:dyDescent="0.25">
      <c r="B9" s="4">
        <v>54</v>
      </c>
      <c r="C9" s="28">
        <v>128</v>
      </c>
      <c r="D9" s="3"/>
      <c r="H9" s="24"/>
      <c r="I9" s="4">
        <v>41</v>
      </c>
      <c r="J9" s="4">
        <v>55</v>
      </c>
      <c r="K9" s="3"/>
    </row>
    <row r="10" spans="1:18" x14ac:dyDescent="0.25">
      <c r="B10" s="4">
        <v>78</v>
      </c>
      <c r="C10" s="28">
        <v>147</v>
      </c>
      <c r="D10" s="3"/>
      <c r="H10" s="24"/>
      <c r="I10" s="4">
        <v>12</v>
      </c>
      <c r="J10" s="4">
        <v>23</v>
      </c>
      <c r="K10" s="3"/>
    </row>
    <row r="11" spans="1:18" x14ac:dyDescent="0.25">
      <c r="B11" s="4">
        <v>21</v>
      </c>
      <c r="C11" s="28">
        <v>168</v>
      </c>
      <c r="D11" s="3"/>
      <c r="H11" s="24"/>
      <c r="I11" s="4">
        <v>66</v>
      </c>
      <c r="J11" s="4">
        <v>71</v>
      </c>
      <c r="K11" s="3"/>
    </row>
    <row r="12" spans="1:18" x14ac:dyDescent="0.25">
      <c r="B12" s="4">
        <v>47</v>
      </c>
      <c r="C12" s="28">
        <v>174</v>
      </c>
      <c r="D12" s="3"/>
      <c r="H12" s="24"/>
      <c r="I12" s="4">
        <v>53</v>
      </c>
      <c r="J12" s="4">
        <v>13</v>
      </c>
      <c r="K12" s="3"/>
    </row>
    <row r="13" spans="1:18" x14ac:dyDescent="0.25">
      <c r="B13" s="4">
        <v>33</v>
      </c>
      <c r="C13" s="28">
        <v>146</v>
      </c>
      <c r="D13" s="3"/>
      <c r="H13" s="24"/>
      <c r="I13" s="4">
        <v>24</v>
      </c>
      <c r="J13" s="4">
        <v>64</v>
      </c>
      <c r="K13" s="3"/>
    </row>
    <row r="14" spans="1:18" x14ac:dyDescent="0.25">
      <c r="B14" s="4">
        <v>58</v>
      </c>
      <c r="C14" s="28">
        <v>150</v>
      </c>
      <c r="D14" s="3"/>
      <c r="F14" s="4">
        <f>szamolas!I23</f>
        <v>0</v>
      </c>
      <c r="H14" s="24"/>
      <c r="I14" s="4">
        <v>74</v>
      </c>
      <c r="J14" s="4">
        <v>59</v>
      </c>
      <c r="K14" s="3"/>
      <c r="M14" s="4">
        <f>szamolas!Q25</f>
        <v>0</v>
      </c>
    </row>
    <row r="15" spans="1:18" x14ac:dyDescent="0.25">
      <c r="H15" s="24"/>
    </row>
    <row r="16" spans="1:18" x14ac:dyDescent="0.25">
      <c r="A16" s="23"/>
      <c r="B16" s="23"/>
      <c r="C16" s="23"/>
      <c r="D16" s="23"/>
      <c r="E16" s="23"/>
      <c r="F16" s="23"/>
      <c r="G16" s="23"/>
      <c r="H16" s="25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5" x14ac:dyDescent="0.25">
      <c r="H17" s="24"/>
    </row>
    <row r="18" spans="1:15" ht="29.25" customHeight="1" x14ac:dyDescent="0.25">
      <c r="A18" s="26" t="s">
        <v>2</v>
      </c>
      <c r="B18" s="35" t="s">
        <v>66</v>
      </c>
      <c r="C18" s="35"/>
      <c r="D18" s="35"/>
      <c r="E18" s="35"/>
      <c r="F18" s="35"/>
      <c r="H18" s="29" t="s">
        <v>4</v>
      </c>
      <c r="I18" s="35" t="s">
        <v>71</v>
      </c>
      <c r="J18" s="35"/>
      <c r="K18" s="35"/>
      <c r="L18" s="35"/>
      <c r="M18" s="35"/>
      <c r="N18" s="35"/>
      <c r="O18" s="35"/>
    </row>
    <row r="19" spans="1:15" x14ac:dyDescent="0.25">
      <c r="B19" s="1" t="s">
        <v>63</v>
      </c>
      <c r="H19" s="24"/>
    </row>
    <row r="20" spans="1:15" x14ac:dyDescent="0.25">
      <c r="H20" s="24"/>
    </row>
    <row r="21" spans="1:15" x14ac:dyDescent="0.25">
      <c r="H21" s="24"/>
      <c r="I21" s="5" t="s">
        <v>72</v>
      </c>
      <c r="J21" s="5" t="s">
        <v>73</v>
      </c>
      <c r="K21" s="5" t="s">
        <v>61</v>
      </c>
    </row>
    <row r="22" spans="1:15" x14ac:dyDescent="0.25">
      <c r="B22" s="5" t="s">
        <v>64</v>
      </c>
      <c r="C22" s="5" t="s">
        <v>65</v>
      </c>
      <c r="D22" s="5" t="s">
        <v>67</v>
      </c>
      <c r="H22" s="24"/>
      <c r="I22" s="4">
        <v>12</v>
      </c>
      <c r="J22" s="4">
        <v>11</v>
      </c>
      <c r="K22" s="3"/>
      <c r="M22" s="4">
        <f>szamolas!U17</f>
        <v>0</v>
      </c>
    </row>
    <row r="23" spans="1:15" x14ac:dyDescent="0.25">
      <c r="B23" s="27">
        <v>42370</v>
      </c>
      <c r="C23" s="28">
        <v>11</v>
      </c>
      <c r="D23" s="3"/>
      <c r="F23" s="4">
        <f>szamolas!M17</f>
        <v>0</v>
      </c>
      <c r="H23" s="24"/>
      <c r="I23" s="4">
        <v>9</v>
      </c>
      <c r="J23" s="4">
        <v>8</v>
      </c>
      <c r="K23" s="3"/>
    </row>
    <row r="24" spans="1:15" x14ac:dyDescent="0.25">
      <c r="B24" s="27">
        <v>42374</v>
      </c>
      <c r="C24" s="28">
        <v>9</v>
      </c>
      <c r="D24" s="3"/>
      <c r="H24" s="24"/>
      <c r="I24" s="4">
        <v>8</v>
      </c>
      <c r="J24" s="4">
        <v>19</v>
      </c>
      <c r="K24" s="3"/>
    </row>
    <row r="25" spans="1:15" x14ac:dyDescent="0.25">
      <c r="B25" s="27">
        <v>42378</v>
      </c>
      <c r="C25" s="28">
        <v>12</v>
      </c>
      <c r="D25" s="3"/>
      <c r="H25" s="24"/>
      <c r="I25" s="4">
        <v>7</v>
      </c>
      <c r="J25" s="4">
        <v>21</v>
      </c>
      <c r="K25" s="3"/>
    </row>
    <row r="26" spans="1:15" x14ac:dyDescent="0.25">
      <c r="B26" s="27">
        <v>42382</v>
      </c>
      <c r="C26" s="28">
        <v>8</v>
      </c>
      <c r="D26" s="3"/>
      <c r="H26" s="24"/>
      <c r="I26" s="4">
        <v>6</v>
      </c>
      <c r="J26" s="4">
        <v>8</v>
      </c>
      <c r="K26" s="3"/>
    </row>
    <row r="27" spans="1:15" x14ac:dyDescent="0.25">
      <c r="B27" s="27">
        <v>42386</v>
      </c>
      <c r="C27" s="28">
        <v>1</v>
      </c>
      <c r="D27" s="3"/>
      <c r="H27" s="24"/>
      <c r="I27" s="4">
        <v>14</v>
      </c>
      <c r="J27" s="4">
        <v>7</v>
      </c>
      <c r="K27" s="3"/>
    </row>
    <row r="28" spans="1:15" x14ac:dyDescent="0.25">
      <c r="B28" s="27">
        <v>42390</v>
      </c>
      <c r="C28" s="28">
        <v>13</v>
      </c>
      <c r="D28" s="3"/>
      <c r="H28" s="24"/>
      <c r="I28" s="4">
        <v>15</v>
      </c>
      <c r="J28" s="4">
        <v>9</v>
      </c>
      <c r="K28" s="3"/>
    </row>
    <row r="29" spans="1:15" x14ac:dyDescent="0.25">
      <c r="B29" s="27">
        <v>42394</v>
      </c>
      <c r="C29" s="28">
        <v>10</v>
      </c>
      <c r="D29" s="3"/>
      <c r="F29" s="4">
        <f>szamolas!M23</f>
        <v>0</v>
      </c>
      <c r="H29" s="24"/>
      <c r="I29" s="4">
        <v>13</v>
      </c>
      <c r="J29" s="4">
        <v>10</v>
      </c>
      <c r="K29" s="3"/>
      <c r="M29" s="4">
        <f>szamolas!U24</f>
        <v>0</v>
      </c>
    </row>
    <row r="30" spans="1:15" x14ac:dyDescent="0.25">
      <c r="H30" s="24"/>
    </row>
    <row r="31" spans="1:15" x14ac:dyDescent="0.25">
      <c r="H31" s="24"/>
    </row>
    <row r="32" spans="1:15" x14ac:dyDescent="0.25">
      <c r="H32" s="24"/>
    </row>
    <row r="33" spans="8:8" x14ac:dyDescent="0.25">
      <c r="H33" s="24"/>
    </row>
    <row r="34" spans="8:8" x14ac:dyDescent="0.25">
      <c r="H34" s="24"/>
    </row>
  </sheetData>
  <mergeCells count="5">
    <mergeCell ref="B3:F3"/>
    <mergeCell ref="B4:F4"/>
    <mergeCell ref="B18:F18"/>
    <mergeCell ref="I3:P3"/>
    <mergeCell ref="I18:O18"/>
  </mergeCells>
  <conditionalFormatting sqref="F8 F14 F23 F29 M6 M14 M22 M29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workbookViewId="0"/>
  </sheetViews>
  <sheetFormatPr defaultRowHeight="15" x14ac:dyDescent="0.25"/>
  <cols>
    <col min="1" max="1" width="9.140625" style="8"/>
    <col min="2" max="2" width="17.42578125" style="8" customWidth="1"/>
    <col min="3" max="16384" width="9.140625" style="8"/>
  </cols>
  <sheetData>
    <row r="3" spans="2:3" ht="21" x14ac:dyDescent="0.35">
      <c r="B3" s="32" t="s">
        <v>81</v>
      </c>
      <c r="C3" s="33">
        <f>szamolas!G30</f>
        <v>0</v>
      </c>
    </row>
    <row r="4" spans="2:3" ht="18.75" x14ac:dyDescent="0.3">
      <c r="B4" s="32"/>
    </row>
    <row r="5" spans="2:3" ht="21" x14ac:dyDescent="0.35">
      <c r="B5" s="32" t="s">
        <v>82</v>
      </c>
      <c r="C5" s="33">
        <f>szamolas!H30</f>
        <v>1</v>
      </c>
    </row>
  </sheetData>
  <sheetProtection algorithmName="SHA-512" hashValue="p6FUndWKz5PDZGgAwjXPP+axQuMTYBIXpQjxPUKj2LgssyFLhbNZspUkKSs+LLGQUKY8ccke5BzQDFGpMHCyJA==" saltValue="hRNcxOKxn52crp7NqUHUy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Függvények</vt:lpstr>
      <vt:lpstr>lista</vt:lpstr>
      <vt:lpstr>szamolas</vt:lpstr>
      <vt:lpstr>F1</vt:lpstr>
      <vt:lpstr>F2</vt:lpstr>
      <vt:lpstr>F3</vt:lpstr>
      <vt:lpstr>F4</vt:lpstr>
      <vt:lpstr>Érdemjegy</vt:lpstr>
      <vt:lpstr>fuggv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2016-02-23T12:04:48Z</dcterms:modified>
</cp:coreProperties>
</file>